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haringstat\ss$\CBAR\for Website\Q3-25\"/>
    </mc:Choice>
  </mc:AlternateContent>
  <xr:revisionPtr revIDLastSave="0" documentId="13_ncr:1_{FFAD0630-1DB0-4885-BCC1-CB6E268884EA}" xr6:coauthVersionLast="47" xr6:coauthVersionMax="47" xr10:uidLastSave="{00000000-0000-0000-0000-000000000000}"/>
  <bookViews>
    <workbookView xWindow="-108" yWindow="-108" windowWidth="22320" windowHeight="13176" tabRatio="792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məlumatlar" sheetId="15" r:id="rId14"/>
  </sheets>
  <externalReferences>
    <externalReference r:id="rId15"/>
  </externalReferences>
  <definedNames>
    <definedName name="\a">#REF!</definedName>
    <definedName name="\q">#REF!</definedName>
    <definedName name="\s">#REF!</definedName>
    <definedName name="\w">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#REF!</definedName>
    <definedName name="__LF_ffffffde_u_fffffffe_a_LFdr1_iNdEx_645">#REF!</definedName>
    <definedName name="__LF2004_2d_12_2d_31_20_00_3a_00_3a_00_LFc1_iNdEx_361">#N/A</definedName>
    <definedName name="__LFA_fffffff0_dam_LFdr1_iNdEx_584">#REF!</definedName>
    <definedName name="__LFAnar_20_KB_LFdr1_iNdEx_1502">"$#REF!.$A$#REF!"</definedName>
    <definedName name="__LFAnar_20_KB_LFdr1_iNdEx_990">"$#REF!.$A$#REF!"</definedName>
    <definedName name="__LFAstara_LFdr1_iNdEx_582">#REF!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#REF!</definedName>
    <definedName name="__LFBalak_ffffffe6_n_LFdr1_iNdEx_589">#REF!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#REF!</definedName>
    <definedName name="__LFC_ffffffe6_lilabad_LFdr1_iNdEx_594">#REF!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#REF!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#REF!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#REF!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#REF!</definedName>
    <definedName name="__LFLa_ffffffe7__fffffffd_n_LFdr1_iNdEx_606">#REF!</definedName>
    <definedName name="__LFLerik_LFdr1_iNdEx_607">#REF!</definedName>
    <definedName name="__LFMasall_fffffffd__LFdr1_iNdEx_609">#REF!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#REF!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#REF!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#REF!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#REF!</definedName>
    <definedName name="__LFQuba_LFdr1_iNdEx_618">#REF!</definedName>
    <definedName name="__LFQubadl_fffffffd__LFdr1_iNdEx_619">#REF!</definedName>
    <definedName name="__LFQusar_LFdr1_iNdEx_620">#REF!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#REF!</definedName>
    <definedName name="__LFT_ffffffe6_rt_ffffffe6_r_LFdr1_iNdEx_629">#REF!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#REF!</definedName>
    <definedName name="__LFXocal_fffffffd__LFdr1_iNdEx_633">#REF!</definedName>
    <definedName name="__LFXocav_ffffffe6_nd_LFdr1_iNdEx_634">#REF!</definedName>
    <definedName name="__LFYard_fffffffd_ml_fffffffd__LFdr1_iNdEx_636">#REF!</definedName>
    <definedName name="__LFZ_ffffffe6_ngilan_LFdr1_iNdEx_639">#REF!</definedName>
    <definedName name="__LFZaminbank_20_KB_LFdr1_iNdEx_1028">"$#REF!.$A$#REF!"</definedName>
    <definedName name="__LFZaminbank_20_KB_LFdr1_iNdEx_1540">"$#REF!.$A$#REF!"</definedName>
    <definedName name="__LFZaqatala_LFdr1_iNdEx_638">#REF!</definedName>
    <definedName name="_1__123Graph_XCHART_2" hidden="1">#REF!</definedName>
    <definedName name="_2__123Graph_XCHART_3" hidden="1">#REF!</definedName>
    <definedName name="_3__123Graph_XCHART_4" hidden="1">#REF!</definedName>
    <definedName name="_4__123Graph_XCHART_5" hidden="1">#REF!</definedName>
    <definedName name="_5__123Graph_XCHART_6" hidden="1">#REF!</definedName>
    <definedName name="_BZS2">#REF!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#REF!</definedName>
    <definedName name="APS_TOF">#REF!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#REF!</definedName>
    <definedName name="by">#REF!</definedName>
    <definedName name="bz">#REF!</definedName>
    <definedName name="bz2.">#REF!</definedName>
    <definedName name="ca">#REF!</definedName>
    <definedName name="cf">#REF!</definedName>
    <definedName name="checkMFI">#REF!</definedName>
    <definedName name="checkNCB">#REF!</definedName>
    <definedName name="co">#REF!</definedName>
    <definedName name="countA12_1" localSheetId="7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#REF!</definedName>
    <definedName name="countU3_1">#N/A</definedName>
    <definedName name="countU3_2" localSheetId="7">#REF!</definedName>
    <definedName name="countU3_2">#N/A</definedName>
    <definedName name="countU3_3" localSheetId="7">#REF!</definedName>
    <definedName name="countU3_3">#N/A</definedName>
    <definedName name="countU3_4" localSheetId="7">#REF!</definedName>
    <definedName name="countU3_4">#N/A</definedName>
    <definedName name="CR1_">#REF!</definedName>
    <definedName name="Excel_BuiltIn_Print_Area_1">#N/A</definedName>
    <definedName name="fdfdfdf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#REF!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#REF!</definedName>
    <definedName name="row_startM3_1">#N/A</definedName>
    <definedName name="row_startM3_2" localSheetId="7">#REF!</definedName>
    <definedName name="row_startM3_2">#N/A</definedName>
    <definedName name="row_startM3_3" localSheetId="7">#REF!</definedName>
    <definedName name="row_startM3_3">#N/A</definedName>
    <definedName name="row_startM3_4" localSheetId="7">#REF!</definedName>
    <definedName name="row_startM3_4">#N/A</definedName>
    <definedName name="row_startM4_1" localSheetId="7">#REF!</definedName>
    <definedName name="row_startM4_1">#N/A</definedName>
    <definedName name="row_startM4_2" localSheetId="7">#REF!</definedName>
    <definedName name="row_startM4_2">#N/A</definedName>
    <definedName name="row_startM4_3" localSheetId="7">#REF!</definedName>
    <definedName name="row_startM4_3">#N/A</definedName>
    <definedName name="row_startM4_4" localSheetId="7">#REF!</definedName>
    <definedName name="row_startM4_4">#N/A</definedName>
    <definedName name="row_startM8_1" localSheetId="7">#REF!</definedName>
    <definedName name="row_startM8_1">#N/A</definedName>
    <definedName name="row_startM8_2" localSheetId="7">#REF!</definedName>
    <definedName name="row_startM8_2">#N/A</definedName>
    <definedName name="row_startM8_3" localSheetId="7">#REF!</definedName>
    <definedName name="row_startM8_3">#N/A</definedName>
    <definedName name="row_startM9_1" localSheetId="7">#REF!</definedName>
    <definedName name="row_startM9_1">#N/A</definedName>
    <definedName name="row_startM9_2" localSheetId="7">#REF!</definedName>
    <definedName name="row_startM9_2">#N/A</definedName>
    <definedName name="row_startM9_3" localSheetId="7">#REF!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#REF!</definedName>
    <definedName name="rowM1_1">#N/A</definedName>
    <definedName name="rowM2_1">#N/A</definedName>
    <definedName name="rowM2_2">#N/A</definedName>
    <definedName name="rowM2_3">#N/A</definedName>
    <definedName name="rowM3_1" localSheetId="7">#REF!</definedName>
    <definedName name="rowM3_1">#N/A</definedName>
    <definedName name="rowM3_2" localSheetId="7">#REF!</definedName>
    <definedName name="rowM3_2">#N/A</definedName>
    <definedName name="rowM3_3" localSheetId="7">#REF!</definedName>
    <definedName name="rowM3_3">#N/A</definedName>
    <definedName name="rowM3_4" localSheetId="7">#REF!</definedName>
    <definedName name="rowM3_4">#N/A</definedName>
    <definedName name="rowM4_1" localSheetId="7">#REF!</definedName>
    <definedName name="rowM4_1">#N/A</definedName>
    <definedName name="rowM4_2" localSheetId="7">#REF!</definedName>
    <definedName name="rowM4_2">#N/A</definedName>
    <definedName name="rowM4_3" localSheetId="7">#REF!</definedName>
    <definedName name="rowM4_3">#N/A</definedName>
    <definedName name="rowM4_4" localSheetId="7">#REF!</definedName>
    <definedName name="rowM4_4">#N/A</definedName>
    <definedName name="rowM8_1" localSheetId="7">#REF!</definedName>
    <definedName name="rowM8_1">#N/A</definedName>
    <definedName name="rowM8_2" localSheetId="7">#REF!</definedName>
    <definedName name="rowM8_2">#N/A</definedName>
    <definedName name="rowM8_3" localSheetId="7">#REF!</definedName>
    <definedName name="rowM8_3">#N/A</definedName>
    <definedName name="rowM9_1" localSheetId="7">#REF!</definedName>
    <definedName name="rowM9_1">#N/A</definedName>
    <definedName name="rowM9_2" localSheetId="7">#REF!</definedName>
    <definedName name="rowM9_2">#N/A</definedName>
    <definedName name="rowM9_3" localSheetId="7">#REF!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0" l="1"/>
  <c r="D23" i="10"/>
  <c r="D17" i="14" l="1"/>
  <c r="C17" i="14"/>
  <c r="E16" i="6" l="1"/>
  <c r="M16" i="6"/>
  <c r="F7" i="6"/>
  <c r="L7" i="6"/>
  <c r="J7" i="6"/>
  <c r="I7" i="6"/>
  <c r="D7" i="6" l="1"/>
  <c r="L16" i="6"/>
  <c r="L25" i="6" s="1"/>
  <c r="E7" i="6"/>
  <c r="E25" i="6" s="1"/>
  <c r="G7" i="6"/>
  <c r="G16" i="6"/>
  <c r="F16" i="6"/>
  <c r="F25" i="6" s="1"/>
  <c r="K7" i="6"/>
  <c r="K25" i="6" s="1"/>
  <c r="D16" i="6"/>
  <c r="H16" i="6"/>
  <c r="I16" i="6"/>
  <c r="I25" i="6" s="1"/>
  <c r="M7" i="6"/>
  <c r="M25" i="6" s="1"/>
  <c r="H7" i="6"/>
  <c r="J16" i="6"/>
  <c r="J25" i="6" s="1"/>
  <c r="K16" i="6"/>
  <c r="D18" i="10"/>
  <c r="E39" i="10"/>
  <c r="E31" i="10"/>
  <c r="E23" i="10"/>
  <c r="E18" i="10" s="1"/>
  <c r="E6" i="10"/>
  <c r="H25" i="6" l="1"/>
  <c r="G25" i="6"/>
  <c r="D25" i="6"/>
  <c r="E28" i="10"/>
  <c r="E30" i="10" s="1"/>
  <c r="E52" i="10" s="1"/>
  <c r="F17" i="7" l="1"/>
  <c r="G17" i="7"/>
  <c r="H17" i="7"/>
  <c r="E17" i="7"/>
  <c r="D25" i="7"/>
  <c r="D24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D9" i="7"/>
  <c r="H8" i="7"/>
  <c r="G8" i="7"/>
  <c r="F8" i="7"/>
  <c r="E8" i="7"/>
  <c r="D17" i="7" l="1"/>
  <c r="D8" i="7"/>
  <c r="C20" i="15"/>
  <c r="C11" i="15"/>
  <c r="D13" i="17"/>
  <c r="C5" i="15" s="1"/>
  <c r="C13" i="17"/>
  <c r="D22" i="15" s="1"/>
  <c r="D5" i="12"/>
  <c r="N25" i="6"/>
  <c r="N16" i="6"/>
  <c r="N15" i="6"/>
  <c r="N14" i="6"/>
  <c r="N13" i="6"/>
  <c r="N12" i="6"/>
  <c r="N11" i="6"/>
  <c r="N10" i="6"/>
  <c r="N9" i="6"/>
  <c r="N8" i="6"/>
  <c r="N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D31" i="10"/>
  <c r="D48" i="10"/>
  <c r="G14" i="13" l="1"/>
  <c r="D6" i="10"/>
  <c r="D28" i="10" s="1"/>
  <c r="D30" i="10" l="1"/>
  <c r="C24" i="5" l="1"/>
  <c r="C25" i="5"/>
  <c r="C26" i="5"/>
  <c r="C27" i="5"/>
  <c r="C23" i="5"/>
  <c r="C13" i="5" l="1"/>
  <c r="D39" i="10" l="1"/>
  <c r="D50" i="10" s="1"/>
  <c r="D52" i="10" s="1"/>
  <c r="C17" i="5" l="1"/>
  <c r="C16" i="5"/>
  <c r="C15" i="5"/>
  <c r="C14" i="5"/>
  <c r="D24" i="4" l="1"/>
  <c r="D23" i="4"/>
  <c r="D22" i="4"/>
  <c r="D21" i="4"/>
  <c r="D20" i="4"/>
  <c r="D19" i="4"/>
  <c r="D11" i="4"/>
  <c r="D4" i="4"/>
  <c r="D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<sst xmlns="http://schemas.openxmlformats.org/spreadsheetml/2006/main" count="599" uniqueCount="435">
  <si>
    <t>min manatla</t>
  </si>
  <si>
    <t>Hesabat dövrü</t>
  </si>
  <si>
    <t>Ötən ilin sonu</t>
  </si>
  <si>
    <t>repPer</t>
  </si>
  <si>
    <t>endLastYear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</si>
  <si>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</si>
  <si>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</si>
  <si>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</si>
  <si>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</si>
  <si>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</si>
  <si>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</si>
  <si>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</si>
  <si>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</si>
  <si>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</si>
  <si>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</si>
  <si>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</si>
  <si>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</si>
  <si>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</si>
  <si>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</si>
  <si>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</si>
  <si>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</si>
  <si>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</si>
  <si>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</si>
  <si>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</si>
  <si>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</si>
  <si>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</si>
  <si>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</si>
  <si>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</si>
  <si>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</si>
  <si>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</si>
  <si>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</si>
  <si>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</si>
  <si>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</si>
  <si>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</si>
  <si>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</si>
  <si>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</si>
  <si>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</si>
  <si>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</si>
  <si>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</si>
  <si>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</si>
  <si>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</si>
  <si>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</si>
  <si>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</si>
  <si>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</si>
  <si>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</si>
  <si>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</si>
  <si>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</si>
  <si>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</si>
  <si>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</si>
  <si>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</si>
  <si>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</si>
  <si>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</si>
  <si>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</si>
  <si>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</si>
  <si>
    <t>Cari dövr</t>
  </si>
  <si>
    <t>Keçən ilin müvafiq dövrü</t>
  </si>
  <si>
    <t>currPer</t>
  </si>
  <si>
    <t>corresPerOfPY</t>
  </si>
  <si>
    <t>Faiz gəlirləri: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</si>
  <si>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</si>
  <si>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</si>
  <si>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</si>
  <si>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</si>
  <si>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</si>
  <si>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</si>
  <si>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</si>
  <si>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</si>
  <si>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</si>
  <si>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</si>
  <si>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Subordinasiya borc öhdəlikləri üzrə faizlər</t>
  </si>
  <si>
    <t>Digər faiz xərcləri</t>
  </si>
  <si>
    <t>Xalis faiz gəliri/(zərəri)</t>
  </si>
  <si>
    <t>Qeyri-faiz gəlirləri:</t>
  </si>
  <si>
    <t>Alınan haqq və kommisiya gəliri</t>
  </si>
  <si>
    <t>Xarici valyutadan gəlir/zərər (məzənnə dəyişməsi daxil olmaqla)</t>
  </si>
  <si>
    <t>Qiymətli kağızların satışından və yenidən qiymətləndirilməsindən gəlir/(zərər)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</si>
  <si>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</si>
  <si>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</si>
  <si>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</si>
  <si>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</si>
  <si>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</si>
  <si>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</si>
  <si>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</si>
  <si>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</si>
  <si>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</si>
  <si>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</si>
  <si>
    <t>Cari ilin əvvəlindən</t>
  </si>
  <si>
    <t>currRepPer</t>
  </si>
  <si>
    <t>preRepPer</t>
  </si>
  <si>
    <t>Alınmış faizlər</t>
  </si>
  <si>
    <t>Ödənilmiş faizlər</t>
  </si>
  <si>
    <t>Alınmış haqq və kommisiyalar</t>
  </si>
  <si>
    <t>Ödənilmiş haqq və kommisiyalar</t>
  </si>
  <si>
    <t>Xarici valyuta əməliyyatlarından xalis gəlir</t>
  </si>
  <si>
    <t>Xarici valyutada törəmə maliyyə alətlərindən realizasiya olunmuş xalis gəlir</t>
  </si>
  <si>
    <t>Ödənilmiş əmək haqqı və digər kompensasiyalar</t>
  </si>
  <si>
    <t>Ödənilmiş ümumi və inzibati xərclər</t>
  </si>
  <si>
    <t>Ümidsiz borclardan daxilolmalar</t>
  </si>
  <si>
    <t>Alınmış digər əməliyyat gəlirləri</t>
  </si>
  <si>
    <t>Ödənilmiş digər əməliyyat xərcləri</t>
  </si>
  <si>
    <t>Əməliyyat aktivlərində və öhdəliklərində dəyişikliklərdən əvvəl bank fəaliyyəti üzrə pul vəsaitlərinin hərəkəti</t>
  </si>
  <si>
    <t>Əməliyyat aktivlərindən xalis artım/azalma</t>
  </si>
  <si>
    <t>Banklara verilmiş kreditlərdə  və depozitlərdə xalis artım (azalma)</t>
  </si>
  <si>
    <t>Müştərilərə verilmiş kreditlərdə xalis artım (azalma)</t>
  </si>
  <si>
    <t>2.1.3</t>
  </si>
  <si>
    <t>Digər aktivlərdə xalis artım (azalma)</t>
  </si>
  <si>
    <t>Əməliyyat öhdəliklərindən xalis artım/azalma</t>
  </si>
  <si>
    <t>2.2.1</t>
  </si>
  <si>
    <t>Banklardan və digər maliyyə təşkilatlarından cəlb olunan vəsaitlər üzrə xalis artım (azalma)</t>
  </si>
  <si>
    <t>2.2.2</t>
  </si>
  <si>
    <t>Mərkəzi Bank üzrə öhdəliklırdə xalis artım (azalma)</t>
  </si>
  <si>
    <t>2.2.3</t>
  </si>
  <si>
    <t>Müştərilərin depozitləri və cari hesablarında xalis artım (azalma)</t>
  </si>
  <si>
    <t>2.2.4</t>
  </si>
  <si>
    <t>Digər öhdəliklərdəxalis artım (azalma)</t>
  </si>
  <si>
    <t>Mənfəət vergisindən əvvəl bank fəaliyyəti üzrə pul vəsaitlərinin hərəkəti</t>
  </si>
  <si>
    <t>Ödənilmiş mənfəət vergisi</t>
  </si>
  <si>
    <t>Əməliyyat fəaliyyəti ilə əlaqədar generasiya/istifadə edilən xalis pul vəsaitləri</t>
  </si>
  <si>
    <t>İnvestisiya fəaliyyəti ilə əlaqədar pul vəsaitlərinin hərəkəti</t>
  </si>
  <si>
    <t>Əmlak və avadanlıqların alınması və avans ödənişləri</t>
  </si>
  <si>
    <t>Əmlak və avadanlıqların satılmasından daxilolmalar</t>
  </si>
  <si>
    <t xml:space="preserve">Qeyri-maddi aktivlərin alınması </t>
  </si>
  <si>
    <t>Qeyri-maddi aktivlərin satılmasından daxilolmalar</t>
  </si>
  <si>
    <t>Alınmış dividendlər</t>
  </si>
  <si>
    <t>Satış üçün nəzərdə tutulan investisiya qiymətli kağızlarının satılması və geri alınması</t>
  </si>
  <si>
    <t>Digər</t>
  </si>
  <si>
    <t>İnvestisiya fəaliyyəti ilə əlaqədar generasiya/istifadə olunan pul vəsaitlərinin hərəkəti</t>
  </si>
  <si>
    <t>Maliyyələşdirmə fəaliyyəti ilə əlaqədar pul vəsaitlərinin hərəkəti</t>
  </si>
  <si>
    <t>Subordinasiya borclarının əldə olunması</t>
  </si>
  <si>
    <t>Subordinasiya borclarının ödənilməsi</t>
  </si>
  <si>
    <t>Səhmdar kapitalının buraxılmasından daxilolmalar</t>
  </si>
  <si>
    <t>Digər maliyyə öhdəliklərinin cəlb edilməsi (ödənilməsi)</t>
  </si>
  <si>
    <t>Maliyyələşdirmə fəaliyyəti ilə əlaqədar yaradılan/istifadə olunan pul vəsaitləri</t>
  </si>
  <si>
    <t>Dövrün əvvəlinə pul vəsaitləri və pul vəsaitlərinin ekvivalentləri</t>
  </si>
  <si>
    <t>Pul vəsaitləri və pul vəsaitlərinin ekvivalentlərində xalis artma/(azalma)</t>
  </si>
  <si>
    <t>Məzənnə dəyişikliyinin pul vəsaitləri və pul vəsaitlərinin ekvivalentlərinə təsiri</t>
  </si>
  <si>
    <t>Dövrün sonuna pul vəsaitləri və pul vəsaitlərinin ekvivalentləri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</si>
  <si>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</si>
  <si>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</si>
  <si>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</si>
  <si>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</si>
  <si>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</si>
  <si>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</si>
  <si>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</si>
  <si>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</si>
  <si>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</si>
  <si>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</si>
  <si>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</si>
  <si>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</si>
  <si>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</si>
  <si>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</si>
  <si>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</si>
  <si>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</si>
  <si>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</si>
  <si>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</si>
  <si>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</si>
  <si>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</si>
  <si>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</si>
  <si>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</si>
  <si>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</si>
  <si>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</si>
  <si>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</si>
  <si>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</si>
  <si>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</si>
  <si>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</si>
  <si>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</si>
  <si>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</si>
  <si>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</si>
  <si>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</si>
  <si>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</si>
  <si>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</si>
  <si>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</si>
  <si>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</si>
  <si>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</si>
  <si>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</si>
  <si>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</si>
  <si>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</si>
  <si>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</si>
  <si>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</si>
  <si>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</si>
  <si>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</si>
  <si>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</si>
  <si>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</si>
  <si>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</si>
  <si>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</si>
  <si>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</si>
  <si>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</si>
  <si>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</si>
  <si>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</si>
  <si>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</si>
  <si>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</si>
  <si>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</si>
  <si>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</si>
  <si>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</si>
  <si>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</si>
  <si>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</si>
  <si>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</si>
  <si>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</si>
  <si>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</si>
  <si>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</si>
  <si>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</si>
  <si>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</si>
  <si>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</si>
  <si>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</si>
  <si>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</si>
  <si>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</si>
  <si>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</si>
  <si>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</si>
  <si>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</si>
  <si>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</si>
  <si>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</si>
  <si>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</si>
  <si>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</si>
  <si>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</si>
  <si>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</si>
  <si>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</si>
  <si>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</si>
  <si>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</si>
  <si>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</si>
  <si>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</si>
  <si>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</si>
  <si>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</si>
  <si>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</si>
  <si>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</si>
  <si>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</si>
  <si>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</si>
  <si>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</si>
  <si>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</si>
  <si>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</si>
  <si>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</si>
  <si>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Qiymətli kağızlar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</si>
  <si>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</si>
  <si>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</si>
  <si>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</si>
  <si>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</si>
  <si>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Öhdəliklər</t>
  </si>
  <si>
    <t>ARMB və dövlət təşkilatlarının banka qarşı tələbləri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</si>
  <si>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</si>
  <si>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</si>
  <si>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</si>
  <si>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</si>
  <si>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</si>
  <si>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</si>
  <si>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</si>
  <si>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</si>
  <si>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</si>
  <si>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</si>
  <si>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</si>
  <si>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</si>
  <si>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</si>
  <si>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</si>
  <si>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</si>
  <si>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Nağd və nağd pul ekvivalentləri</t>
  </si>
  <si>
    <t>Kredit təşkilatlarına və digər maliyyə institutlarına verilmiş kreditlər</t>
  </si>
  <si>
    <t>Qısa müddətli maliyyə alətləri</t>
  </si>
  <si>
    <t>Əsas vəsaitlər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</si>
  <si>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</si>
  <si>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</si>
  <si>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</si>
  <si>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</si>
  <si>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</si>
  <si>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</si>
  <si>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Açıq valyuta mövqeyi əmsalı</t>
  </si>
  <si>
    <t>Sərbəst dönərli valyutalar üzrə məcmu açıq valyuta mövqeyi (AVM)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</si>
  <si>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</si>
  <si>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</si>
  <si>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</si>
  <si>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</si>
  <si>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</si>
  <si>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</si>
  <si>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</si>
  <si>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</si>
  <si>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</si>
  <si>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</si>
  <si>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</si>
  <si>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</si>
  <si>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</si>
  <si>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</si>
  <si>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</si>
  <si>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</si>
  <si>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</si>
  <si>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</si>
  <si>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</si>
  <si>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</si>
  <si>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</si>
  <si>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</si>
  <si>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</si>
  <si>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</si>
  <si>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</si>
  <si>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</si>
  <si>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</si>
  <si>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</si>
  <si>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</si>
  <si>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</si>
  <si>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</si>
  <si>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</si>
  <si>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</si>
  <si>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</si>
  <si>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</si>
  <si>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</si>
  <si>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</si>
  <si>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</si>
  <si>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</si>
  <si>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50%-lik risk qrupuna daxil olan aktivlər</t>
  </si>
  <si>
    <t>8.5.  75%-lik risk qrupuna daxil olan aktivlər</t>
  </si>
  <si>
    <t>8.6.  100%-lik risk qrupuna daxil olan aktivlər</t>
  </si>
  <si>
    <t>8.7. 100%-dən yuxarı risk qrupuna daxil olan aktivlər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</si>
  <si>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</si>
  <si>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</si>
  <si>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</si>
  <si>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</si>
  <si>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</si>
  <si>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minimum 5%</t>
  </si>
  <si>
    <t>10. məcmu kapitalın  adekvatlıq  əmsalı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</si>
  <si>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</si>
  <si>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</si>
  <si>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</si>
  <si>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</si>
  <si>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</si>
  <si>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</si>
  <si>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</si>
  <si>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</si>
  <si>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</si>
  <si>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</si>
  <si>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</si>
  <si>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</si>
  <si>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</si>
  <si>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</si>
  <si>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</si>
  <si>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</si>
  <si>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</si>
  <si>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</si>
  <si>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</si>
  <si>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</si>
  <si>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</si>
  <si>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</si>
  <si>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</si>
  <si>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</si>
  <si>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</si>
  <si>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</si>
  <si>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</si>
  <si>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</si>
  <si>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</si>
  <si>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</si>
  <si>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</si>
  <si>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</si>
  <si>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</si>
  <si>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</si>
  <si>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</si>
  <si>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</si>
  <si>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</si>
  <si>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</si>
  <si>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</si>
  <si>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</si>
  <si>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</si>
  <si>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</si>
  <si>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</si>
  <si>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</si>
  <si>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</si>
  <si>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</si>
  <si>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</si>
  <si>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</si>
  <si>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</si>
  <si>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</si>
  <si>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</si>
  <si>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</si>
  <si>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</si>
  <si>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</si>
  <si>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</si>
  <si>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</si>
  <si>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</si>
  <si>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</si>
  <si>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</si>
  <si>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</si>
  <si>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</si>
  <si>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</si>
  <si>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</si>
  <si>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</si>
  <si>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</si>
  <si>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</si>
  <si>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</si>
  <si>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</si>
  <si>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</si>
  <si>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</si>
  <si>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</si>
  <si>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</si>
  <si>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</si>
  <si>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</si>
  <si>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</si>
  <si>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</si>
  <si>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</si>
  <si>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</si>
  <si>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</si>
  <si>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</si>
  <si>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</si>
  <si>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</si>
  <si>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</si>
  <si>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</si>
  <si>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</si>
  <si>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</si>
  <si>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</si>
  <si>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</si>
  <si>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</si>
  <si>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</si>
  <si>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</si>
  <si>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</si>
  <si>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</si>
  <si>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</si>
  <si>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</si>
  <si>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</si>
  <si>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</si>
  <si>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</si>
  <si>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</si>
  <si>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</si>
  <si>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</si>
  <si>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</si>
  <si>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</si>
  <si>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</si>
  <si>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</si>
  <si>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</si>
  <si>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</si>
  <si>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</si>
  <si>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</si>
  <si>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</si>
  <si>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</si>
  <si>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</si>
  <si>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</si>
  <si>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</si>
  <si>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</si>
  <si>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</si>
  <si>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</si>
  <si>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</si>
  <si>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</si>
  <si>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</si>
  <si>
    <t>Mil-Muğan iqtisadi rayonu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</si>
</sst>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.0000\ _₽_-;\-* #,##0.0000\ _₽_-;_-* &quot;-&quot;??\ _₽_-;_-@_-"/>
    <numFmt numFmtId="168" formatCode="_-* #,##0_-;\-* #,##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02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5" fontId="3" fillId="0" borderId="0" xfId="6" applyNumberFormat="1" applyFont="1" applyFill="1"/>
    <xf numFmtId="2" fontId="3" fillId="0" borderId="0" xfId="0" applyNumberFormat="1" applyFont="1"/>
    <xf numFmtId="165" fontId="3" fillId="0" borderId="0" xfId="1" applyNumberFormat="1" applyFont="1"/>
    <xf numFmtId="164" fontId="6" fillId="0" borderId="0" xfId="4" applyNumberFormat="1" applyFont="1"/>
    <xf numFmtId="165" fontId="0" fillId="0" borderId="0" xfId="0" applyNumberFormat="1"/>
    <xf numFmtId="164" fontId="3" fillId="0" borderId="0" xfId="1" applyFont="1"/>
    <xf numFmtId="165" fontId="3" fillId="0" borderId="0" xfId="2" applyNumberFormat="1" applyFont="1"/>
    <xf numFmtId="0" fontId="8" fillId="0" borderId="0" xfId="0" applyFont="1"/>
    <xf numFmtId="166" fontId="0" fillId="0" borderId="0" xfId="2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5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164" fontId="14" fillId="0" borderId="0" xfId="4" applyNumberFormat="1" applyFont="1"/>
    <xf numFmtId="10" fontId="14" fillId="0" borderId="0" xfId="2" applyNumberFormat="1" applyFont="1" applyFill="1" applyProtection="1"/>
    <xf numFmtId="0" fontId="15" fillId="0" borderId="0" xfId="0" applyFont="1"/>
    <xf numFmtId="165" fontId="15" fillId="0" borderId="0" xfId="0" applyNumberFormat="1" applyFont="1"/>
    <xf numFmtId="167" fontId="15" fillId="0" borderId="0" xfId="0" applyNumberFormat="1" applyFont="1"/>
    <xf numFmtId="0" fontId="15" fillId="0" borderId="0" xfId="0" applyFont="1" applyAlignment="1">
      <alignment horizontal="right"/>
    </xf>
    <xf numFmtId="49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4" borderId="0" xfId="0" applyFill="1"/>
    <xf numFmtId="0" fontId="19" fillId="4" borderId="0" xfId="0" applyFont="1" applyFill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165" fontId="26" fillId="0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 inden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indent="1"/>
    </xf>
    <xf numFmtId="165" fontId="7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5" fontId="27" fillId="0" borderId="1" xfId="6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horizontal="left" vertical="center" indent="1"/>
    </xf>
    <xf numFmtId="49" fontId="22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 wrapText="1" indent="1"/>
    </xf>
    <xf numFmtId="165" fontId="27" fillId="5" borderId="1" xfId="1" applyNumberFormat="1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horizontal="center" vertical="center"/>
    </xf>
    <xf numFmtId="165" fontId="17" fillId="5" borderId="1" xfId="1" applyNumberFormat="1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165" fontId="25" fillId="4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top"/>
    </xf>
    <xf numFmtId="0" fontId="28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5" fontId="31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5" fontId="28" fillId="0" borderId="0" xfId="0" applyNumberFormat="1" applyFont="1"/>
    <xf numFmtId="9" fontId="28" fillId="0" borderId="0" xfId="2" applyFont="1"/>
    <xf numFmtId="0" fontId="27" fillId="0" borderId="0" xfId="0" applyFont="1" applyAlignment="1">
      <alignment horizontal="right" vertical="center" indent="5"/>
    </xf>
    <xf numFmtId="0" fontId="27" fillId="0" borderId="0" xfId="0" applyFont="1" applyAlignment="1">
      <alignment horizontal="right" indent="5"/>
    </xf>
    <xf numFmtId="165" fontId="31" fillId="0" borderId="1" xfId="1" applyNumberFormat="1" applyFont="1" applyBorder="1" applyAlignment="1">
      <alignment vertical="center" wrapText="1"/>
    </xf>
    <xf numFmtId="165" fontId="27" fillId="0" borderId="1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inden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indent="1"/>
    </xf>
    <xf numFmtId="165" fontId="27" fillId="5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32" fillId="4" borderId="1" xfId="0" applyNumberFormat="1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vertical="center" wrapText="1"/>
    </xf>
    <xf numFmtId="166" fontId="22" fillId="0" borderId="1" xfId="2" applyNumberFormat="1" applyFont="1" applyFill="1" applyBorder="1" applyAlignment="1">
      <alignment vertical="center"/>
    </xf>
    <xf numFmtId="49" fontId="28" fillId="0" borderId="0" xfId="0" applyNumberFormat="1" applyFont="1"/>
    <xf numFmtId="166" fontId="28" fillId="0" borderId="0" xfId="0" applyNumberFormat="1" applyFont="1"/>
    <xf numFmtId="9" fontId="2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" fillId="0" borderId="0" xfId="4"/>
    <xf numFmtId="0" fontId="5" fillId="0" borderId="0" xfId="4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4" fillId="0" borderId="0" xfId="4" applyFont="1"/>
    <xf numFmtId="165" fontId="31" fillId="5" borderId="1" xfId="1" applyNumberFormat="1" applyFont="1" applyFill="1" applyBorder="1" applyAlignment="1" applyProtection="1">
      <alignment horizontal="center" vertical="center" wrapText="1"/>
    </xf>
    <xf numFmtId="165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8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4" applyBorder="1" applyAlignment="1">
      <alignment horizontal="left" vertical="center" wrapText="1" indent="2"/>
    </xf>
    <xf numFmtId="0" fontId="5" fillId="0" borderId="1" xfId="4" applyBorder="1" applyAlignment="1">
      <alignment horizontal="left" vertical="center" wrapText="1"/>
    </xf>
    <xf numFmtId="0" fontId="25" fillId="4" borderId="1" xfId="4" applyFont="1" applyFill="1" applyBorder="1" applyAlignment="1">
      <alignment horizontal="center" vertical="center" wrapText="1"/>
    </xf>
    <xf numFmtId="0" fontId="33" fillId="0" borderId="1" xfId="4" applyFont="1" applyBorder="1" applyAlignment="1">
      <alignment horizontal="left" vertical="center"/>
    </xf>
    <xf numFmtId="10" fontId="33" fillId="0" borderId="1" xfId="4" applyNumberFormat="1" applyFont="1" applyBorder="1" applyAlignment="1">
      <alignment horizontal="center" vertical="center"/>
    </xf>
    <xf numFmtId="166" fontId="33" fillId="3" borderId="1" xfId="2" applyNumberFormat="1" applyFont="1" applyFill="1" applyBorder="1" applyAlignment="1" applyProtection="1">
      <alignment horizontal="center" vertical="center"/>
    </xf>
    <xf numFmtId="9" fontId="33" fillId="0" borderId="1" xfId="4" applyNumberFormat="1" applyFont="1" applyBorder="1" applyAlignment="1">
      <alignment horizontal="center" vertical="center" wrapText="1"/>
    </xf>
    <xf numFmtId="0" fontId="35" fillId="4" borderId="1" xfId="4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right" vertical="center" wrapText="1"/>
    </xf>
    <xf numFmtId="165" fontId="28" fillId="0" borderId="1" xfId="1" applyNumberFormat="1" applyFont="1" applyFill="1" applyBorder="1" applyAlignment="1" applyProtection="1">
      <alignment horizontal="center" vertical="center" wrapText="1"/>
    </xf>
    <xf numFmtId="0" fontId="36" fillId="5" borderId="1" xfId="4" applyFont="1" applyFill="1" applyBorder="1" applyAlignment="1">
      <alignment vertical="center" wrapText="1"/>
    </xf>
    <xf numFmtId="165" fontId="36" fillId="5" borderId="1" xfId="1" applyNumberFormat="1" applyFont="1" applyFill="1" applyBorder="1" applyAlignment="1">
      <alignment horizontal="right" vertical="center" wrapText="1"/>
    </xf>
    <xf numFmtId="165" fontId="22" fillId="5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0" fontId="16" fillId="4" borderId="0" xfId="4" applyFont="1" applyFill="1" applyAlignment="1">
      <alignment horizontal="center" vertical="center" wrapText="1"/>
    </xf>
    <xf numFmtId="0" fontId="25" fillId="4" borderId="1" xfId="4" applyFont="1" applyFill="1" applyBorder="1" applyAlignment="1">
      <alignment vertical="center"/>
    </xf>
    <xf numFmtId="0" fontId="5" fillId="0" borderId="1" xfId="4" applyBorder="1" applyAlignment="1">
      <alignment horizontal="left" vertical="center"/>
    </xf>
    <xf numFmtId="168" fontId="5" fillId="0" borderId="1" xfId="1" applyNumberFormat="1" applyFont="1" applyBorder="1" applyAlignment="1">
      <alignment horizontal="left" vertical="center"/>
    </xf>
    <xf numFmtId="0" fontId="33" fillId="5" borderId="1" xfId="4" applyFont="1" applyFill="1" applyBorder="1" applyAlignment="1">
      <alignment vertical="center"/>
    </xf>
    <xf numFmtId="168" fontId="33" fillId="5" borderId="1" xfId="1" applyNumberFormat="1" applyFont="1" applyFill="1" applyBorder="1" applyAlignment="1">
      <alignment horizontal="center" vertical="center"/>
    </xf>
    <xf numFmtId="0" fontId="35" fillId="4" borderId="0" xfId="4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166" fontId="28" fillId="3" borderId="1" xfId="2" applyNumberFormat="1" applyFont="1" applyFill="1" applyBorder="1" applyAlignment="1" applyProtection="1">
      <alignment horizontal="center" vertical="center" wrapText="1"/>
    </xf>
    <xf numFmtId="0" fontId="39" fillId="0" borderId="0" xfId="4" applyFont="1" applyAlignment="1">
      <alignment horizontal="center" wrapText="1"/>
    </xf>
    <xf numFmtId="0" fontId="33" fillId="5" borderId="1" xfId="4" applyFont="1" applyFill="1" applyBorder="1" applyAlignment="1">
      <alignment vertical="center" wrapText="1"/>
    </xf>
    <xf numFmtId="0" fontId="39" fillId="4" borderId="0" xfId="4" applyFont="1" applyFill="1"/>
    <xf numFmtId="0" fontId="28" fillId="0" borderId="0" xfId="0" applyFont="1" applyAlignment="1">
      <alignment horizontal="right"/>
    </xf>
    <xf numFmtId="166" fontId="33" fillId="0" borderId="1" xfId="4" applyNumberFormat="1" applyFont="1" applyBorder="1" applyAlignment="1">
      <alignment horizontal="center" vertical="center" wrapText="1"/>
    </xf>
    <xf numFmtId="166" fontId="33" fillId="0" borderId="1" xfId="4" applyNumberFormat="1" applyFont="1" applyBorder="1" applyAlignment="1">
      <alignment horizontal="center" vertical="center"/>
    </xf>
    <xf numFmtId="165" fontId="27" fillId="5" borderId="1" xfId="1" applyNumberFormat="1" applyFont="1" applyFill="1" applyBorder="1" applyAlignment="1">
      <alignment horizontal="center" vertical="center" wrapText="1"/>
    </xf>
    <xf numFmtId="9" fontId="28" fillId="3" borderId="1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top"/>
    </xf>
    <xf numFmtId="0" fontId="25" fillId="4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top" wrapText="1"/>
    </xf>
    <xf numFmtId="0" fontId="5" fillId="0" borderId="1" xfId="4" applyBorder="1" applyAlignment="1">
      <alignment horizontal="left" vertical="center" wrapText="1" indent="1"/>
    </xf>
    <xf numFmtId="0" fontId="33" fillId="5" borderId="1" xfId="4" applyFont="1" applyFill="1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 indent="1"/>
    </xf>
    <xf numFmtId="0" fontId="5" fillId="0" borderId="4" xfId="4" applyBorder="1" applyAlignment="1">
      <alignment horizontal="left" vertical="center" wrapText="1" indent="1"/>
    </xf>
    <xf numFmtId="0" fontId="5" fillId="0" borderId="1" xfId="4" applyBorder="1" applyAlignment="1">
      <alignment horizontal="left" vertical="center" wrapText="1"/>
    </xf>
    <xf numFmtId="0" fontId="5" fillId="0" borderId="0" xfId="4" applyAlignment="1">
      <alignment horizontal="right"/>
    </xf>
    <xf numFmtId="0" fontId="33" fillId="0" borderId="10" xfId="4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5" fillId="4" borderId="8" xfId="4" applyFont="1" applyFill="1" applyBorder="1" applyAlignment="1">
      <alignment horizontal="center" vertical="center" wrapText="1"/>
    </xf>
    <xf numFmtId="0" fontId="25" fillId="4" borderId="9" xfId="4" applyFont="1" applyFill="1" applyBorder="1" applyAlignment="1">
      <alignment horizontal="center" vertical="center" wrapText="1"/>
    </xf>
    <xf numFmtId="0" fontId="37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35" fillId="4" borderId="0" xfId="0" applyFont="1" applyFill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35" fillId="4" borderId="0" xfId="4" applyFont="1" applyFill="1" applyAlignment="1">
      <alignment horizontal="left" vertical="center" wrapText="1"/>
    </xf>
    <xf numFmtId="0" fontId="38" fillId="4" borderId="0" xfId="4" applyFont="1" applyFill="1" applyAlignment="1">
      <alignment horizontal="left" vertical="center" wrapText="1"/>
    </xf>
    <xf numFmtId="10" fontId="33" fillId="3" borderId="1" xfId="2" applyNumberFormat="1" applyFont="1" applyFill="1" applyBorder="1" applyAlignment="1" applyProtection="1">
      <alignment horizontal="center" vertical="center"/>
    </xf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108295</xdr:colOff>
      <xdr:row>0</xdr:row>
      <xdr:rowOff>98450</xdr:rowOff>
    </xdr:from>
    <xdr:to>
      <xdr:col>2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2</xdr:col>
      <xdr:colOff>2323412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2</xdr:col>
      <xdr:colOff>2323412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2323412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2</xdr:col>
      <xdr:colOff>1853082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1</xdr:col>
      <xdr:colOff>1853082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nurvaliyev/Library/Containers/com.microsoft.Excel/Data/Documents/C: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zoomScale="90" zoomScaleNormal="90" workbookViewId="0">
      <selection activeCell="E9" sqref="E9"/>
    </sheetView>
  </sheetViews>
  <sheetFormatPr defaultColWidth="9.109375" defaultRowHeight="13.2"/>
  <cols>
    <col min="1" max="1" width="2.33203125" style="3" customWidth="1"/>
    <col min="2" max="2" width="13.109375" style="3" customWidth="1"/>
    <col min="3" max="3" width="62.88671875" style="3" customWidth="1"/>
    <col min="4" max="4" width="14.5546875" style="3" customWidth="1"/>
    <col min="5" max="5" width="21.6640625" style="3" customWidth="1"/>
    <col min="6" max="6" width="12.44140625" style="3" customWidth="1"/>
    <col min="7" max="7" width="11.44140625" style="3" customWidth="1"/>
    <col min="8" max="8" width="13" style="3" customWidth="1"/>
    <col min="9" max="9" width="12.109375" style="3" customWidth="1"/>
    <col min="10" max="16384" width="9.109375" style="3"/>
  </cols>
  <sheetData>
    <row r="1" spans="1:9" ht="60" customHeight="1">
      <c r="B1"/>
      <c r="C1"/>
      <c r="D1" s="41"/>
      <c r="E1"/>
    </row>
    <row r="2" spans="1:9" ht="60" customHeight="1">
      <c r="B2" s="43"/>
      <c r="C2" s="44" t="s">
        <v>416</v>
      </c>
      <c r="D2" s="45"/>
      <c r="E2" s="43"/>
    </row>
    <row r="3" spans="1:9">
      <c r="A3" s="20"/>
      <c r="B3" s="46"/>
      <c r="C3" s="46"/>
      <c r="D3" s="169" t="s">
        <v>276</v>
      </c>
      <c r="E3" s="169"/>
    </row>
    <row r="4" spans="1:9" ht="26.4">
      <c r="A4" s="20"/>
      <c r="B4" s="47"/>
      <c r="C4" s="48"/>
      <c r="D4" s="49" t="s">
        <v>54</v>
      </c>
      <c r="E4" s="49" t="s">
        <v>55</v>
      </c>
    </row>
    <row r="5" spans="1:9" hidden="1">
      <c r="A5" s="20"/>
      <c r="B5" s="50"/>
      <c r="C5" s="50"/>
      <c r="D5" s="51" t="s">
        <v>56</v>
      </c>
      <c r="E5" s="51" t="s">
        <v>57</v>
      </c>
    </row>
    <row r="6" spans="1:9">
      <c r="A6" s="20"/>
      <c r="B6" s="52">
        <v>1</v>
      </c>
      <c r="C6" s="53" t="s">
        <v>58</v>
      </c>
      <c r="D6" s="54">
        <v>183597.38993999999</v>
      </c>
      <c r="E6" s="54">
        <v>172123.74015999981</v>
      </c>
      <c r="F6" s="7"/>
      <c r="G6" s="16"/>
      <c r="H6" s="16"/>
      <c r="I6" s="7"/>
    </row>
    <row r="7" spans="1:9">
      <c r="A7" s="20"/>
      <c r="B7" s="55" t="s">
        <v>317</v>
      </c>
      <c r="C7" s="56" t="s">
        <v>10</v>
      </c>
      <c r="D7" s="57">
        <v>174635.52495999998</v>
      </c>
      <c r="E7" s="57">
        <v>163047.38969999983</v>
      </c>
      <c r="F7" s="7"/>
      <c r="G7" s="16"/>
      <c r="H7" s="16"/>
      <c r="I7" s="6"/>
    </row>
    <row r="8" spans="1:9">
      <c r="A8" s="20"/>
      <c r="B8" s="55" t="s">
        <v>318</v>
      </c>
      <c r="C8" s="58" t="s">
        <v>59</v>
      </c>
      <c r="D8" s="57">
        <v>423.36344999999994</v>
      </c>
      <c r="E8" s="57">
        <v>99.517199999999988</v>
      </c>
      <c r="F8" s="7"/>
      <c r="G8" s="16"/>
      <c r="H8" s="16"/>
      <c r="I8" s="7"/>
    </row>
    <row r="9" spans="1:9">
      <c r="A9" s="20"/>
      <c r="B9" s="55" t="s">
        <v>319</v>
      </c>
      <c r="C9" s="58" t="s">
        <v>60</v>
      </c>
      <c r="D9" s="57">
        <v>2701.4143399999994</v>
      </c>
      <c r="E9" s="57">
        <v>2026.2558200000001</v>
      </c>
      <c r="F9" s="7"/>
      <c r="G9" s="6"/>
      <c r="H9" s="7"/>
      <c r="I9" s="7"/>
    </row>
    <row r="10" spans="1:9">
      <c r="A10" s="20"/>
      <c r="B10" s="55" t="s">
        <v>320</v>
      </c>
      <c r="C10" s="56" t="s">
        <v>61</v>
      </c>
      <c r="D10" s="57">
        <v>2540.0667899999989</v>
      </c>
      <c r="E10" s="57">
        <v>3476.7506299999995</v>
      </c>
      <c r="F10" s="7"/>
      <c r="G10" s="6"/>
      <c r="H10" s="7"/>
      <c r="I10" s="7"/>
    </row>
    <row r="11" spans="1:9">
      <c r="A11" s="20"/>
      <c r="B11" s="55" t="s">
        <v>321</v>
      </c>
      <c r="C11" s="56" t="s">
        <v>62</v>
      </c>
      <c r="D11" s="57">
        <v>3297.0203999999994</v>
      </c>
      <c r="E11" s="57">
        <v>3473.8268100000023</v>
      </c>
      <c r="F11" s="7"/>
      <c r="G11" s="6"/>
      <c r="H11" s="7"/>
      <c r="I11" s="7"/>
    </row>
    <row r="12" spans="1:9">
      <c r="A12" s="20"/>
      <c r="B12" s="59" t="s">
        <v>357</v>
      </c>
      <c r="C12" s="60" t="s">
        <v>358</v>
      </c>
      <c r="D12" s="57">
        <v>-5142.3229265559557</v>
      </c>
      <c r="E12" s="57">
        <v>-4960.1113413385956</v>
      </c>
      <c r="F12" s="7"/>
      <c r="G12" s="6"/>
      <c r="H12" s="7"/>
      <c r="I12" s="7"/>
    </row>
    <row r="13" spans="1:9">
      <c r="A13" s="20"/>
      <c r="B13" s="52">
        <v>2</v>
      </c>
      <c r="C13" s="53" t="s">
        <v>63</v>
      </c>
      <c r="D13" s="54">
        <v>-73609.770439999993</v>
      </c>
      <c r="E13" s="54">
        <v>-56541.246319999955</v>
      </c>
      <c r="F13" s="7"/>
      <c r="G13" s="6"/>
      <c r="H13" s="7"/>
      <c r="I13" s="7"/>
    </row>
    <row r="14" spans="1:9">
      <c r="A14" s="20"/>
      <c r="B14" s="55" t="s">
        <v>322</v>
      </c>
      <c r="C14" s="56" t="s">
        <v>64</v>
      </c>
      <c r="D14" s="57">
        <v>-55323.24743999997</v>
      </c>
      <c r="E14" s="57">
        <v>-46993.992169999954</v>
      </c>
      <c r="F14" s="7"/>
      <c r="G14" s="6"/>
      <c r="H14" s="7"/>
      <c r="I14" s="7"/>
    </row>
    <row r="15" spans="1:9">
      <c r="A15" s="20"/>
      <c r="B15" s="55" t="s">
        <v>323</v>
      </c>
      <c r="C15" s="58" t="s">
        <v>65</v>
      </c>
      <c r="D15" s="57">
        <v>0</v>
      </c>
      <c r="E15" s="57">
        <v>-6.6302500000000011</v>
      </c>
      <c r="F15" s="7"/>
      <c r="G15" s="6"/>
      <c r="H15" s="7"/>
      <c r="I15" s="7"/>
    </row>
    <row r="16" spans="1:9">
      <c r="A16" s="20"/>
      <c r="B16" s="55" t="s">
        <v>324</v>
      </c>
      <c r="C16" s="56" t="s">
        <v>66</v>
      </c>
      <c r="D16" s="57">
        <v>-14299.863680000009</v>
      </c>
      <c r="E16" s="57">
        <v>-5979.5625600000003</v>
      </c>
      <c r="F16" s="7"/>
      <c r="G16" s="6"/>
      <c r="H16" s="7"/>
      <c r="I16" s="7"/>
    </row>
    <row r="17" spans="1:9">
      <c r="A17" s="20"/>
      <c r="B17" s="55" t="s">
        <v>325</v>
      </c>
      <c r="C17" s="56" t="s">
        <v>67</v>
      </c>
      <c r="D17" s="57">
        <v>0</v>
      </c>
      <c r="E17" s="57">
        <v>0</v>
      </c>
      <c r="F17" s="7"/>
      <c r="G17" s="6"/>
      <c r="H17" s="7"/>
      <c r="I17" s="7"/>
    </row>
    <row r="18" spans="1:9">
      <c r="A18" s="20"/>
      <c r="B18" s="55" t="s">
        <v>326</v>
      </c>
      <c r="C18" s="58" t="s">
        <v>68</v>
      </c>
      <c r="D18" s="57">
        <v>0</v>
      </c>
      <c r="E18" s="57">
        <v>0</v>
      </c>
      <c r="F18" s="7"/>
      <c r="G18" s="6"/>
      <c r="H18" s="7"/>
      <c r="I18" s="7"/>
    </row>
    <row r="19" spans="1:9">
      <c r="A19" s="20"/>
      <c r="B19" s="55" t="s">
        <v>327</v>
      </c>
      <c r="C19" s="56" t="s">
        <v>69</v>
      </c>
      <c r="D19" s="57">
        <v>-3986.6593200000007</v>
      </c>
      <c r="E19" s="57">
        <v>-3561.0613399999993</v>
      </c>
      <c r="F19" s="7"/>
      <c r="G19" s="6"/>
      <c r="H19" s="7"/>
      <c r="I19" s="7"/>
    </row>
    <row r="20" spans="1:9">
      <c r="A20" s="20"/>
      <c r="B20" s="55" t="s">
        <v>328</v>
      </c>
      <c r="C20" s="56" t="s">
        <v>70</v>
      </c>
      <c r="D20" s="57">
        <v>0</v>
      </c>
      <c r="E20" s="57">
        <v>0</v>
      </c>
      <c r="F20" s="7"/>
      <c r="G20" s="6"/>
      <c r="H20" s="7"/>
      <c r="I20" s="7"/>
    </row>
    <row r="21" spans="1:9">
      <c r="A21" s="20"/>
      <c r="B21" s="52">
        <v>3</v>
      </c>
      <c r="C21" s="53" t="s">
        <v>71</v>
      </c>
      <c r="D21" s="54">
        <v>104845.29657344405</v>
      </c>
      <c r="E21" s="54">
        <v>110622.38249866127</v>
      </c>
      <c r="F21" s="7"/>
      <c r="G21" s="6"/>
      <c r="H21" s="7"/>
      <c r="I21" s="7"/>
    </row>
    <row r="22" spans="1:9">
      <c r="A22" s="20"/>
      <c r="B22" s="52">
        <v>4</v>
      </c>
      <c r="C22" s="53" t="s">
        <v>72</v>
      </c>
      <c r="D22" s="54">
        <v>93655.820200000118</v>
      </c>
      <c r="E22" s="54">
        <v>84959.743520000193</v>
      </c>
      <c r="F22" s="7"/>
      <c r="G22" s="6"/>
      <c r="H22" s="7"/>
      <c r="I22" s="7"/>
    </row>
    <row r="23" spans="1:9">
      <c r="A23" s="20"/>
      <c r="B23" s="55" t="s">
        <v>329</v>
      </c>
      <c r="C23" s="56" t="s">
        <v>73</v>
      </c>
      <c r="D23" s="57">
        <v>80635.336200000107</v>
      </c>
      <c r="E23" s="57">
        <v>72856.278010000169</v>
      </c>
      <c r="F23" s="7"/>
      <c r="G23" s="6"/>
      <c r="H23" s="7"/>
      <c r="I23" s="7"/>
    </row>
    <row r="24" spans="1:9">
      <c r="A24" s="20"/>
      <c r="B24" s="55" t="s">
        <v>330</v>
      </c>
      <c r="C24" s="58" t="s">
        <v>74</v>
      </c>
      <c r="D24" s="57">
        <v>10561.406910000007</v>
      </c>
      <c r="E24" s="57">
        <v>11442.254480000016</v>
      </c>
      <c r="F24" s="7"/>
      <c r="G24" s="6"/>
      <c r="H24" s="7"/>
      <c r="I24" s="7"/>
    </row>
    <row r="25" spans="1:9" ht="26.4">
      <c r="A25" s="20"/>
      <c r="B25" s="55" t="s">
        <v>331</v>
      </c>
      <c r="C25" s="58" t="s">
        <v>75</v>
      </c>
      <c r="D25" s="57">
        <v>0</v>
      </c>
      <c r="E25" s="57">
        <v>-1027.4195300000001</v>
      </c>
      <c r="F25" s="7"/>
      <c r="G25" s="6"/>
      <c r="H25" s="7"/>
      <c r="I25" s="7"/>
    </row>
    <row r="26" spans="1:9">
      <c r="A26" s="20"/>
      <c r="B26" s="55" t="s">
        <v>332</v>
      </c>
      <c r="C26" s="56" t="s">
        <v>76</v>
      </c>
      <c r="D26" s="57">
        <v>2459.0770899999998</v>
      </c>
      <c r="E26" s="57">
        <v>1688.6305600000001</v>
      </c>
      <c r="F26" s="7"/>
      <c r="G26" s="6"/>
      <c r="H26" s="7"/>
      <c r="I26" s="7"/>
    </row>
    <row r="27" spans="1:9">
      <c r="A27" s="20"/>
      <c r="B27" s="52">
        <v>5</v>
      </c>
      <c r="C27" s="53" t="s">
        <v>77</v>
      </c>
      <c r="D27" s="54">
        <v>-156721.04578999997</v>
      </c>
      <c r="E27" s="54">
        <v>-145650.03186999995</v>
      </c>
      <c r="F27" s="7"/>
      <c r="G27" s="6"/>
      <c r="H27" s="7"/>
      <c r="I27" s="7"/>
    </row>
    <row r="28" spans="1:9">
      <c r="A28" s="20"/>
      <c r="B28" s="55" t="s">
        <v>333</v>
      </c>
      <c r="C28" s="56" t="s">
        <v>78</v>
      </c>
      <c r="D28" s="57">
        <v>-54828.991319999943</v>
      </c>
      <c r="E28" s="57">
        <v>-52307.786279999986</v>
      </c>
      <c r="F28" s="7"/>
      <c r="G28" s="6"/>
      <c r="H28" s="7"/>
      <c r="I28" s="7"/>
    </row>
    <row r="29" spans="1:9">
      <c r="A29" s="20"/>
      <c r="B29" s="55" t="s">
        <v>334</v>
      </c>
      <c r="C29" s="56" t="s">
        <v>79</v>
      </c>
      <c r="D29" s="57">
        <v>-31453.609699999997</v>
      </c>
      <c r="E29" s="57">
        <v>-34357.850770000019</v>
      </c>
      <c r="F29" s="7"/>
      <c r="G29" s="6"/>
      <c r="H29" s="7"/>
      <c r="I29" s="7"/>
    </row>
    <row r="30" spans="1:9">
      <c r="A30" s="20"/>
      <c r="B30" s="55" t="s">
        <v>335</v>
      </c>
      <c r="C30" s="56" t="s">
        <v>80</v>
      </c>
      <c r="D30" s="57">
        <v>-9246.2106400000066</v>
      </c>
      <c r="E30" s="57">
        <v>-7544.5274500000005</v>
      </c>
      <c r="F30" s="7"/>
      <c r="G30" s="6"/>
      <c r="H30" s="7"/>
      <c r="I30" s="7"/>
    </row>
    <row r="31" spans="1:9">
      <c r="A31" s="20"/>
      <c r="B31" s="55" t="s">
        <v>336</v>
      </c>
      <c r="C31" s="56" t="s">
        <v>81</v>
      </c>
      <c r="D31" s="57">
        <v>-61192.234130000026</v>
      </c>
      <c r="E31" s="57">
        <v>-51439.867369999964</v>
      </c>
      <c r="F31" s="7"/>
      <c r="G31" s="6"/>
      <c r="H31" s="7"/>
      <c r="I31" s="7"/>
    </row>
    <row r="32" spans="1:9">
      <c r="A32" s="20"/>
      <c r="B32" s="52" t="s">
        <v>360</v>
      </c>
      <c r="C32" s="53" t="s">
        <v>359</v>
      </c>
      <c r="D32" s="54">
        <v>41780.070983444195</v>
      </c>
      <c r="E32" s="54">
        <v>49932.094148661534</v>
      </c>
      <c r="F32" s="7"/>
      <c r="G32" s="6"/>
      <c r="H32" s="7"/>
      <c r="I32" s="7"/>
    </row>
    <row r="33" spans="1:9">
      <c r="A33" s="20"/>
      <c r="B33" s="52" t="s">
        <v>361</v>
      </c>
      <c r="C33" s="53" t="s">
        <v>82</v>
      </c>
      <c r="D33" s="54">
        <v>-22528.420793444046</v>
      </c>
      <c r="E33" s="54">
        <v>-29505.071418661289</v>
      </c>
      <c r="F33" s="7"/>
      <c r="G33" s="6"/>
      <c r="H33" s="7"/>
      <c r="I33" s="7"/>
    </row>
    <row r="34" spans="1:9">
      <c r="A34" s="20"/>
      <c r="B34" s="52" t="s">
        <v>362</v>
      </c>
      <c r="C34" s="53" t="s">
        <v>83</v>
      </c>
      <c r="D34" s="54">
        <v>19251.650190000149</v>
      </c>
      <c r="E34" s="54">
        <v>20427.022730000244</v>
      </c>
      <c r="F34" s="7"/>
      <c r="G34" s="6"/>
      <c r="H34" s="7"/>
      <c r="I34" s="7"/>
    </row>
    <row r="35" spans="1:9">
      <c r="A35" s="20"/>
      <c r="B35" s="59" t="s">
        <v>363</v>
      </c>
      <c r="C35" s="56" t="s">
        <v>84</v>
      </c>
      <c r="D35" s="57">
        <v>-3831</v>
      </c>
      <c r="E35" s="57">
        <v>-2800</v>
      </c>
      <c r="F35" s="7"/>
      <c r="G35" s="6"/>
      <c r="H35" s="7"/>
      <c r="I35" s="7"/>
    </row>
    <row r="36" spans="1:9">
      <c r="A36" s="20"/>
      <c r="B36" s="52" t="s">
        <v>364</v>
      </c>
      <c r="C36" s="53" t="s">
        <v>85</v>
      </c>
      <c r="D36" s="54">
        <v>15420.650190000149</v>
      </c>
      <c r="E36" s="54">
        <v>17627.022730000244</v>
      </c>
      <c r="F36" s="7"/>
      <c r="G36" s="6"/>
      <c r="H36" s="7"/>
      <c r="I36" s="7"/>
    </row>
  </sheetData>
  <mergeCells count="1">
    <mergeCell ref="D3:E3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zoomScale="89" zoomScaleNormal="89" workbookViewId="0">
      <selection activeCell="F32" sqref="F32"/>
    </sheetView>
  </sheetViews>
  <sheetFormatPr defaultColWidth="9.109375" defaultRowHeight="13.2"/>
  <cols>
    <col min="1" max="1" width="3.44140625" style="1" customWidth="1"/>
    <col min="2" max="2" width="4.88671875" style="1" customWidth="1"/>
    <col min="3" max="3" width="72.5546875" style="2" customWidth="1"/>
    <col min="4" max="4" width="24.33203125" style="1" customWidth="1"/>
    <col min="5" max="5" width="19.77734375" style="1" customWidth="1"/>
    <col min="6" max="6" width="11.77734375" style="11" bestFit="1" customWidth="1"/>
    <col min="7" max="7" width="9.109375" style="1"/>
    <col min="8" max="8" width="15" style="11" customWidth="1"/>
    <col min="9" max="9" width="9.109375" style="11"/>
    <col min="10" max="16384" width="9.109375" style="1"/>
  </cols>
  <sheetData>
    <row r="1" spans="1:6" s="3" customFormat="1" ht="85.95" customHeight="1">
      <c r="B1"/>
      <c r="C1"/>
      <c r="D1" s="41"/>
      <c r="E1"/>
    </row>
    <row r="2" spans="1:6" s="3" customFormat="1" ht="60" customHeight="1">
      <c r="B2" s="43"/>
      <c r="C2" s="44" t="s">
        <v>417</v>
      </c>
      <c r="D2" s="45"/>
      <c r="E2" s="43"/>
    </row>
    <row r="3" spans="1:6" s="3" customFormat="1" ht="12" customHeight="1">
      <c r="B3" s="61"/>
      <c r="C3" s="62"/>
      <c r="D3" s="63"/>
      <c r="E3" s="61"/>
    </row>
    <row r="4" spans="1:6" ht="37.950000000000003" customHeight="1">
      <c r="A4" s="22"/>
      <c r="B4" s="49"/>
      <c r="C4" s="48"/>
      <c r="D4" s="49" t="s">
        <v>1</v>
      </c>
      <c r="E4" s="49" t="s">
        <v>2</v>
      </c>
    </row>
    <row r="5" spans="1:6" hidden="1">
      <c r="A5" s="22"/>
      <c r="B5" s="64"/>
      <c r="C5" s="65"/>
      <c r="D5" s="66" t="s">
        <v>3</v>
      </c>
      <c r="E5" s="66" t="s">
        <v>4</v>
      </c>
    </row>
    <row r="6" spans="1:6">
      <c r="A6" s="22"/>
      <c r="B6" s="52">
        <v>1</v>
      </c>
      <c r="C6" s="53" t="s">
        <v>5</v>
      </c>
      <c r="D6" s="54">
        <v>1908268.7799922123</v>
      </c>
      <c r="E6" s="54">
        <v>1759724.569345895</v>
      </c>
      <c r="F6" s="12"/>
    </row>
    <row r="7" spans="1:6">
      <c r="A7" s="22"/>
      <c r="B7" s="55" t="s">
        <v>317</v>
      </c>
      <c r="C7" s="67" t="s">
        <v>6</v>
      </c>
      <c r="D7" s="68">
        <v>310693.8241899999</v>
      </c>
      <c r="E7" s="68">
        <v>235847.88545000003</v>
      </c>
      <c r="F7" s="12"/>
    </row>
    <row r="8" spans="1:6">
      <c r="A8" s="22"/>
      <c r="B8" s="55" t="s">
        <v>318</v>
      </c>
      <c r="C8" s="67" t="s">
        <v>7</v>
      </c>
      <c r="D8" s="68">
        <v>42143.050496999997</v>
      </c>
      <c r="E8" s="68">
        <v>59155.438120000006</v>
      </c>
      <c r="F8" s="12"/>
    </row>
    <row r="9" spans="1:6">
      <c r="A9" s="22"/>
      <c r="B9" s="55" t="s">
        <v>319</v>
      </c>
      <c r="C9" s="67" t="s">
        <v>8</v>
      </c>
      <c r="D9" s="68">
        <v>71001.491779999997</v>
      </c>
      <c r="E9" s="68">
        <v>29475.894240000001</v>
      </c>
      <c r="F9" s="12"/>
    </row>
    <row r="10" spans="1:6">
      <c r="A10" s="22"/>
      <c r="B10" s="55" t="s">
        <v>320</v>
      </c>
      <c r="C10" s="67" t="s">
        <v>9</v>
      </c>
      <c r="D10" s="68">
        <v>6071.3385200000002</v>
      </c>
      <c r="E10" s="68">
        <v>4614.4200500000006</v>
      </c>
      <c r="F10" s="6"/>
    </row>
    <row r="11" spans="1:6">
      <c r="A11" s="22"/>
      <c r="B11" s="55" t="s">
        <v>321</v>
      </c>
      <c r="C11" s="67" t="s">
        <v>10</v>
      </c>
      <c r="D11" s="68">
        <v>1254834.8082100009</v>
      </c>
      <c r="E11" s="68">
        <v>1154523.3780199976</v>
      </c>
      <c r="F11" s="12"/>
    </row>
    <row r="12" spans="1:6">
      <c r="A12" s="22"/>
      <c r="B12" s="69" t="s">
        <v>11</v>
      </c>
      <c r="C12" s="70" t="s">
        <v>12</v>
      </c>
      <c r="D12" s="71">
        <v>644006.46116568032</v>
      </c>
      <c r="E12" s="71">
        <v>618527.33587347623</v>
      </c>
      <c r="F12" s="12"/>
    </row>
    <row r="13" spans="1:6">
      <c r="A13" s="22"/>
      <c r="B13" s="69" t="s">
        <v>13</v>
      </c>
      <c r="C13" s="70" t="s">
        <v>14</v>
      </c>
      <c r="D13" s="71">
        <v>509486.71944431972</v>
      </c>
      <c r="E13" s="71">
        <v>436903.99251552357</v>
      </c>
      <c r="F13" s="12"/>
    </row>
    <row r="14" spans="1:6">
      <c r="A14" s="22"/>
      <c r="B14" s="69" t="s">
        <v>15</v>
      </c>
      <c r="C14" s="70" t="s">
        <v>16</v>
      </c>
      <c r="D14" s="71">
        <v>101341.62759999983</v>
      </c>
      <c r="E14" s="71">
        <v>99092.049631000104</v>
      </c>
      <c r="F14" s="12"/>
    </row>
    <row r="15" spans="1:6">
      <c r="A15" s="22"/>
      <c r="B15" s="69" t="s">
        <v>17</v>
      </c>
      <c r="C15" s="70" t="s">
        <v>18</v>
      </c>
      <c r="D15" s="71">
        <v>0</v>
      </c>
      <c r="E15" s="71">
        <v>0</v>
      </c>
      <c r="F15" s="12"/>
    </row>
    <row r="16" spans="1:6">
      <c r="A16" s="22"/>
      <c r="B16" s="69" t="s">
        <v>19</v>
      </c>
      <c r="C16" s="67" t="s">
        <v>20</v>
      </c>
      <c r="D16" s="68">
        <v>31457.746685349997</v>
      </c>
      <c r="E16" s="68">
        <v>40820.565558272385</v>
      </c>
      <c r="F16" s="12"/>
    </row>
    <row r="17" spans="1:6">
      <c r="A17" s="22"/>
      <c r="B17" s="69" t="s">
        <v>21</v>
      </c>
      <c r="C17" s="67" t="s">
        <v>22</v>
      </c>
      <c r="D17" s="68">
        <v>1223377.0615246508</v>
      </c>
      <c r="E17" s="68">
        <v>1113702.8124617252</v>
      </c>
      <c r="F17" s="12"/>
    </row>
    <row r="18" spans="1:6">
      <c r="A18" s="22"/>
      <c r="B18" s="69" t="s">
        <v>337</v>
      </c>
      <c r="C18" s="67" t="s">
        <v>23</v>
      </c>
      <c r="D18" s="68">
        <v>105545.54243000003</v>
      </c>
      <c r="E18" s="68">
        <v>103014.78506749999</v>
      </c>
      <c r="F18" s="12"/>
    </row>
    <row r="19" spans="1:6">
      <c r="A19" s="22"/>
      <c r="B19" s="69" t="s">
        <v>338</v>
      </c>
      <c r="C19" s="67" t="s">
        <v>24</v>
      </c>
      <c r="D19" s="68">
        <v>21464.706059208853</v>
      </c>
      <c r="E19" s="68">
        <v>23558.667309999993</v>
      </c>
      <c r="F19" s="12"/>
    </row>
    <row r="20" spans="1:6">
      <c r="A20" s="22"/>
      <c r="B20" s="69" t="s">
        <v>339</v>
      </c>
      <c r="C20" s="67" t="s">
        <v>25</v>
      </c>
      <c r="D20" s="68">
        <v>0</v>
      </c>
      <c r="E20" s="68">
        <v>0</v>
      </c>
      <c r="F20" s="12"/>
    </row>
    <row r="21" spans="1:6">
      <c r="A21" s="22"/>
      <c r="B21" s="69" t="s">
        <v>340</v>
      </c>
      <c r="C21" s="67" t="s">
        <v>26</v>
      </c>
      <c r="D21" s="68">
        <v>0</v>
      </c>
      <c r="E21" s="68">
        <v>0</v>
      </c>
      <c r="F21" s="12"/>
    </row>
    <row r="22" spans="1:6">
      <c r="A22" s="22"/>
      <c r="B22" s="69" t="s">
        <v>27</v>
      </c>
      <c r="C22" s="67" t="s">
        <v>28</v>
      </c>
      <c r="D22" s="68">
        <v>127971.7649913527</v>
      </c>
      <c r="E22" s="68">
        <v>190354.66664666985</v>
      </c>
      <c r="F22" s="12"/>
    </row>
    <row r="23" spans="1:6">
      <c r="A23" s="22"/>
      <c r="B23" s="52">
        <v>2</v>
      </c>
      <c r="C23" s="53" t="s">
        <v>29</v>
      </c>
      <c r="D23" s="54">
        <v>1726346.1537419995</v>
      </c>
      <c r="E23" s="54">
        <v>1592697.2154499996</v>
      </c>
      <c r="F23" s="12"/>
    </row>
    <row r="24" spans="1:6">
      <c r="A24" s="22"/>
      <c r="B24" s="69" t="s">
        <v>322</v>
      </c>
      <c r="C24" s="67" t="s">
        <v>30</v>
      </c>
      <c r="D24" s="68">
        <v>1232102.808609999</v>
      </c>
      <c r="E24" s="68">
        <v>1204659.79064</v>
      </c>
      <c r="F24" s="12"/>
    </row>
    <row r="25" spans="1:6">
      <c r="A25" s="22"/>
      <c r="B25" s="69" t="s">
        <v>31</v>
      </c>
      <c r="C25" s="70" t="s">
        <v>32</v>
      </c>
      <c r="D25" s="71">
        <v>1005434.677679999</v>
      </c>
      <c r="E25" s="71">
        <v>956429.01643000008</v>
      </c>
      <c r="F25" s="12"/>
    </row>
    <row r="26" spans="1:6">
      <c r="A26" s="22"/>
      <c r="B26" s="69" t="s">
        <v>33</v>
      </c>
      <c r="C26" s="70" t="s">
        <v>34</v>
      </c>
      <c r="D26" s="71">
        <v>226668.13092999993</v>
      </c>
      <c r="E26" s="71">
        <v>248230.77421</v>
      </c>
      <c r="F26" s="12"/>
    </row>
    <row r="27" spans="1:6">
      <c r="A27" s="22"/>
      <c r="B27" s="69" t="s">
        <v>323</v>
      </c>
      <c r="C27" s="67" t="s">
        <v>35</v>
      </c>
      <c r="D27" s="68">
        <v>0</v>
      </c>
      <c r="E27" s="68">
        <v>0</v>
      </c>
      <c r="F27" s="12"/>
    </row>
    <row r="28" spans="1:6">
      <c r="A28" s="22"/>
      <c r="B28" s="69" t="s">
        <v>324</v>
      </c>
      <c r="C28" s="67" t="s">
        <v>36</v>
      </c>
      <c r="D28" s="68">
        <v>310911.54070000001</v>
      </c>
      <c r="E28" s="68">
        <v>209019.41443</v>
      </c>
      <c r="F28" s="12"/>
    </row>
    <row r="29" spans="1:6">
      <c r="A29" s="22"/>
      <c r="B29" s="69" t="s">
        <v>325</v>
      </c>
      <c r="C29" s="67" t="s">
        <v>37</v>
      </c>
      <c r="D29" s="68">
        <v>18315.2</v>
      </c>
      <c r="E29" s="68">
        <v>20000</v>
      </c>
      <c r="F29" s="12"/>
    </row>
    <row r="30" spans="1:6">
      <c r="A30" s="22"/>
      <c r="B30" s="69" t="s">
        <v>326</v>
      </c>
      <c r="C30" s="67" t="s">
        <v>38</v>
      </c>
      <c r="D30" s="68">
        <v>3831</v>
      </c>
      <c r="E30" s="68">
        <v>7042.7918499999996</v>
      </c>
      <c r="F30" s="12"/>
    </row>
    <row r="31" spans="1:6">
      <c r="A31" s="22"/>
      <c r="B31" s="69" t="s">
        <v>327</v>
      </c>
      <c r="C31" s="67" t="s">
        <v>39</v>
      </c>
      <c r="D31" s="68">
        <v>0</v>
      </c>
      <c r="E31" s="68">
        <v>0</v>
      </c>
      <c r="F31" s="12"/>
    </row>
    <row r="32" spans="1:6">
      <c r="A32" s="22"/>
      <c r="B32" s="69" t="s">
        <v>328</v>
      </c>
      <c r="C32" s="67" t="s">
        <v>40</v>
      </c>
      <c r="D32" s="68">
        <v>81618.615611999994</v>
      </c>
      <c r="E32" s="68">
        <v>47788.7</v>
      </c>
      <c r="F32" s="12"/>
    </row>
    <row r="33" spans="1:6">
      <c r="A33" s="22"/>
      <c r="B33" s="69" t="s">
        <v>341</v>
      </c>
      <c r="C33" s="67" t="s">
        <v>41</v>
      </c>
      <c r="D33" s="68">
        <v>79566.988820000493</v>
      </c>
      <c r="E33" s="68">
        <v>104186.51852999964</v>
      </c>
      <c r="F33" s="12"/>
    </row>
    <row r="34" spans="1:6">
      <c r="A34" s="22"/>
      <c r="B34" s="52">
        <v>3</v>
      </c>
      <c r="C34" s="53" t="s">
        <v>42</v>
      </c>
      <c r="D34" s="54">
        <v>181922.62625221271</v>
      </c>
      <c r="E34" s="54">
        <v>167027.35389839765</v>
      </c>
      <c r="F34" s="12"/>
    </row>
    <row r="35" spans="1:6">
      <c r="A35" s="22"/>
      <c r="B35" s="69" t="s">
        <v>342</v>
      </c>
      <c r="C35" s="67" t="s">
        <v>43</v>
      </c>
      <c r="D35" s="68">
        <v>138200.39296</v>
      </c>
      <c r="E35" s="68">
        <v>138200.39296</v>
      </c>
      <c r="F35" s="12"/>
    </row>
    <row r="36" spans="1:6">
      <c r="A36" s="22"/>
      <c r="B36" s="69" t="s">
        <v>343</v>
      </c>
      <c r="C36" s="67" t="s">
        <v>44</v>
      </c>
      <c r="D36" s="68">
        <v>483.77004999999997</v>
      </c>
      <c r="E36" s="68">
        <v>483.77004999999997</v>
      </c>
      <c r="F36" s="12"/>
    </row>
    <row r="37" spans="1:6">
      <c r="A37" s="22"/>
      <c r="B37" s="69" t="s">
        <v>344</v>
      </c>
      <c r="C37" s="67" t="s">
        <v>45</v>
      </c>
      <c r="D37" s="68">
        <v>27302.784190000133</v>
      </c>
      <c r="E37" s="68">
        <v>13997.072230000067</v>
      </c>
      <c r="F37" s="12"/>
    </row>
    <row r="38" spans="1:6">
      <c r="A38" s="22"/>
      <c r="B38" s="69" t="s">
        <v>345</v>
      </c>
      <c r="C38" s="67" t="s">
        <v>46</v>
      </c>
      <c r="D38" s="68">
        <v>15935.679052212596</v>
      </c>
      <c r="E38" s="68">
        <v>14346.11865839757</v>
      </c>
      <c r="F38" s="12"/>
    </row>
    <row r="39" spans="1:6" ht="26.4">
      <c r="A39" s="22"/>
      <c r="B39" s="69" t="s">
        <v>47</v>
      </c>
      <c r="C39" s="67" t="s">
        <v>48</v>
      </c>
      <c r="D39" s="68">
        <v>15935.679052212596</v>
      </c>
      <c r="E39" s="68">
        <v>14346.11865839757</v>
      </c>
      <c r="F39" s="12"/>
    </row>
    <row r="40" spans="1:6">
      <c r="A40" s="22"/>
      <c r="B40" s="69" t="s">
        <v>49</v>
      </c>
      <c r="C40" s="67" t="s">
        <v>50</v>
      </c>
      <c r="D40" s="68">
        <v>0</v>
      </c>
      <c r="E40" s="68">
        <v>0</v>
      </c>
      <c r="F40" s="12"/>
    </row>
    <row r="41" spans="1:6">
      <c r="A41" s="22"/>
      <c r="B41" s="69" t="s">
        <v>51</v>
      </c>
      <c r="C41" s="67" t="s">
        <v>52</v>
      </c>
      <c r="D41" s="68">
        <v>0</v>
      </c>
      <c r="E41" s="68">
        <v>0</v>
      </c>
      <c r="F41" s="12"/>
    </row>
    <row r="42" spans="1:6">
      <c r="A42" s="22"/>
      <c r="B42" s="52">
        <v>4</v>
      </c>
      <c r="C42" s="53" t="s">
        <v>53</v>
      </c>
      <c r="D42" s="54">
        <v>1908268.7799942123</v>
      </c>
      <c r="E42" s="54">
        <v>1759724.5693483972</v>
      </c>
      <c r="F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showGridLines="0" zoomScale="80" zoomScaleNormal="80" workbookViewId="0">
      <selection activeCell="C2" sqref="C2"/>
    </sheetView>
  </sheetViews>
  <sheetFormatPr defaultColWidth="9.109375" defaultRowHeight="13.2"/>
  <cols>
    <col min="1" max="1" width="2.44140625" style="3" customWidth="1"/>
    <col min="2" max="2" width="4.77734375" style="1" bestFit="1" customWidth="1"/>
    <col min="3" max="3" width="81" style="4" customWidth="1"/>
    <col min="4" max="4" width="20.77734375" style="10" customWidth="1"/>
    <col min="5" max="5" width="24.77734375" style="10" customWidth="1"/>
    <col min="6" max="6" width="11.77734375" style="12" bestFit="1" customWidth="1"/>
    <col min="7" max="16384" width="9.109375" style="3"/>
  </cols>
  <sheetData>
    <row r="1" spans="1:7" ht="85.95" customHeight="1">
      <c r="B1"/>
      <c r="C1" s="72"/>
      <c r="D1" s="41"/>
      <c r="E1"/>
      <c r="F1" s="3"/>
    </row>
    <row r="2" spans="1:7" ht="60" customHeight="1">
      <c r="B2" s="43"/>
      <c r="C2" s="44" t="s">
        <v>418</v>
      </c>
      <c r="D2" s="45"/>
      <c r="E2" s="43"/>
      <c r="F2" s="3"/>
    </row>
    <row r="3" spans="1:7" ht="24" customHeight="1">
      <c r="A3" s="20"/>
      <c r="B3" s="23"/>
      <c r="C3" s="24"/>
      <c r="D3" s="26"/>
      <c r="E3" s="27" t="s">
        <v>276</v>
      </c>
    </row>
    <row r="4" spans="1:7" ht="52.05" customHeight="1">
      <c r="A4" s="20"/>
      <c r="B4" s="73"/>
      <c r="C4" s="48"/>
      <c r="D4" s="49" t="s">
        <v>86</v>
      </c>
      <c r="E4" s="49" t="s">
        <v>55</v>
      </c>
    </row>
    <row r="5" spans="1:7" hidden="1">
      <c r="A5" s="20"/>
      <c r="B5" s="74"/>
      <c r="C5" s="75"/>
      <c r="D5" s="76" t="s">
        <v>87</v>
      </c>
      <c r="E5" s="76" t="s">
        <v>88</v>
      </c>
    </row>
    <row r="6" spans="1:7">
      <c r="A6" s="20"/>
      <c r="B6" s="52">
        <v>1</v>
      </c>
      <c r="C6" s="53" t="s">
        <v>420</v>
      </c>
      <c r="D6" s="54">
        <f>SUM(D7:D17)</f>
        <v>46954.30331199411</v>
      </c>
      <c r="E6" s="54">
        <f>SUM(E7:E17)</f>
        <v>41659.994480001122</v>
      </c>
    </row>
    <row r="7" spans="1:7">
      <c r="A7" s="20"/>
      <c r="B7" s="55" t="s">
        <v>317</v>
      </c>
      <c r="C7" s="77" t="s">
        <v>89</v>
      </c>
      <c r="D7" s="78">
        <v>182280.93297199407</v>
      </c>
      <c r="E7" s="78">
        <v>173480.88660000107</v>
      </c>
      <c r="G7" s="5"/>
    </row>
    <row r="8" spans="1:7">
      <c r="A8" s="20"/>
      <c r="B8" s="55" t="s">
        <v>318</v>
      </c>
      <c r="C8" s="77" t="s">
        <v>90</v>
      </c>
      <c r="D8" s="78">
        <v>-71302.563100000028</v>
      </c>
      <c r="E8" s="78">
        <v>-56537.464440000011</v>
      </c>
      <c r="G8" s="5"/>
    </row>
    <row r="9" spans="1:7">
      <c r="A9" s="20"/>
      <c r="B9" s="55" t="s">
        <v>319</v>
      </c>
      <c r="C9" s="77" t="s">
        <v>91</v>
      </c>
      <c r="D9" s="78">
        <v>78334.613105000069</v>
      </c>
      <c r="E9" s="78">
        <v>71257.702591000052</v>
      </c>
      <c r="G9" s="5"/>
    </row>
    <row r="10" spans="1:7">
      <c r="A10" s="20"/>
      <c r="B10" s="55" t="s">
        <v>320</v>
      </c>
      <c r="C10" s="77" t="s">
        <v>92</v>
      </c>
      <c r="D10" s="78">
        <v>-61513.660159999992</v>
      </c>
      <c r="E10" s="78">
        <v>-47331.949529999991</v>
      </c>
      <c r="G10" s="5"/>
    </row>
    <row r="11" spans="1:7">
      <c r="A11" s="20"/>
      <c r="B11" s="55" t="s">
        <v>321</v>
      </c>
      <c r="C11" s="77" t="s">
        <v>93</v>
      </c>
      <c r="D11" s="78">
        <v>10972.090739999998</v>
      </c>
      <c r="E11" s="78">
        <v>11489.152609999999</v>
      </c>
      <c r="G11" s="5"/>
    </row>
    <row r="12" spans="1:7">
      <c r="A12" s="20"/>
      <c r="B12" s="55" t="s">
        <v>337</v>
      </c>
      <c r="C12" s="77" t="s">
        <v>94</v>
      </c>
      <c r="D12" s="78">
        <v>0</v>
      </c>
      <c r="E12" s="78">
        <v>0</v>
      </c>
      <c r="G12" s="5"/>
    </row>
    <row r="13" spans="1:7">
      <c r="A13" s="20"/>
      <c r="B13" s="55" t="s">
        <v>338</v>
      </c>
      <c r="C13" s="77" t="s">
        <v>95</v>
      </c>
      <c r="D13" s="78">
        <v>-54828.991320000001</v>
      </c>
      <c r="E13" s="78">
        <v>-52307.78628</v>
      </c>
      <c r="G13" s="5"/>
    </row>
    <row r="14" spans="1:7">
      <c r="A14" s="20"/>
      <c r="B14" s="55" t="s">
        <v>339</v>
      </c>
      <c r="C14" s="77" t="s">
        <v>96</v>
      </c>
      <c r="D14" s="78">
        <v>-10410.898899999997</v>
      </c>
      <c r="E14" s="78">
        <v>-10237.045420000002</v>
      </c>
      <c r="G14" s="5"/>
    </row>
    <row r="15" spans="1:7">
      <c r="A15" s="20"/>
      <c r="B15" s="55" t="s">
        <v>340</v>
      </c>
      <c r="C15" s="77" t="s">
        <v>97</v>
      </c>
      <c r="D15" s="78">
        <v>2300.7230950000016</v>
      </c>
      <c r="E15" s="78">
        <v>1598.5754189999996</v>
      </c>
      <c r="G15" s="5"/>
    </row>
    <row r="16" spans="1:7">
      <c r="A16" s="20"/>
      <c r="B16" s="55" t="s">
        <v>27</v>
      </c>
      <c r="C16" s="77" t="s">
        <v>98</v>
      </c>
      <c r="D16" s="78">
        <v>996.86132000001749</v>
      </c>
      <c r="E16" s="78">
        <v>738.6305600000062</v>
      </c>
      <c r="G16" s="5"/>
    </row>
    <row r="17" spans="1:7">
      <c r="A17" s="20"/>
      <c r="B17" s="55" t="s">
        <v>346</v>
      </c>
      <c r="C17" s="77" t="s">
        <v>99</v>
      </c>
      <c r="D17" s="78">
        <v>-29874.804440000025</v>
      </c>
      <c r="E17" s="78">
        <v>-50490.707630000012</v>
      </c>
      <c r="G17" s="5"/>
    </row>
    <row r="18" spans="1:7">
      <c r="A18" s="20"/>
      <c r="B18" s="52">
        <v>2</v>
      </c>
      <c r="C18" s="53" t="s">
        <v>100</v>
      </c>
      <c r="D18" s="54">
        <f>D19+D23</f>
        <v>-6758.8953982875828</v>
      </c>
      <c r="E18" s="54">
        <f>E19+E23</f>
        <v>160577.89455899748</v>
      </c>
      <c r="G18" s="5"/>
    </row>
    <row r="19" spans="1:7">
      <c r="A19" s="20"/>
      <c r="B19" s="79" t="s">
        <v>322</v>
      </c>
      <c r="C19" s="80" t="s">
        <v>101</v>
      </c>
      <c r="D19" s="81">
        <v>-107800.60549828745</v>
      </c>
      <c r="E19" s="81">
        <v>35213.114698997015</v>
      </c>
      <c r="G19" s="5"/>
    </row>
    <row r="20" spans="1:7">
      <c r="A20" s="20"/>
      <c r="B20" s="74" t="s">
        <v>31</v>
      </c>
      <c r="C20" s="77" t="s">
        <v>102</v>
      </c>
      <c r="D20" s="78">
        <v>-43018.875370000002</v>
      </c>
      <c r="E20" s="78">
        <v>93991.682959999991</v>
      </c>
      <c r="G20" s="5"/>
    </row>
    <row r="21" spans="1:7">
      <c r="A21" s="20"/>
      <c r="B21" s="74" t="s">
        <v>33</v>
      </c>
      <c r="C21" s="77" t="s">
        <v>103</v>
      </c>
      <c r="D21" s="78">
        <v>-137167.19665449584</v>
      </c>
      <c r="E21" s="78">
        <v>-154971.1533579056</v>
      </c>
      <c r="G21" s="5"/>
    </row>
    <row r="22" spans="1:7">
      <c r="A22" s="20"/>
      <c r="B22" s="74" t="s">
        <v>104</v>
      </c>
      <c r="C22" s="77" t="s">
        <v>105</v>
      </c>
      <c r="D22" s="78">
        <v>72385.466526208387</v>
      </c>
      <c r="E22" s="78">
        <v>18967.566095407579</v>
      </c>
      <c r="G22" s="5"/>
    </row>
    <row r="23" spans="1:7">
      <c r="A23" s="20"/>
      <c r="B23" s="79" t="s">
        <v>323</v>
      </c>
      <c r="C23" s="80" t="s">
        <v>106</v>
      </c>
      <c r="D23" s="81">
        <f>SUM(D24:D27)</f>
        <v>101041.71009999987</v>
      </c>
      <c r="E23" s="81">
        <f>SUM(E24:E27)</f>
        <v>125364.77986000048</v>
      </c>
      <c r="G23" s="5"/>
    </row>
    <row r="24" spans="1:7">
      <c r="A24" s="20"/>
      <c r="B24" s="74" t="s">
        <v>107</v>
      </c>
      <c r="C24" s="77" t="s">
        <v>108</v>
      </c>
      <c r="D24" s="78">
        <v>101892.12627000001</v>
      </c>
      <c r="E24" s="78">
        <v>105350.41452000001</v>
      </c>
      <c r="G24" s="5"/>
    </row>
    <row r="25" spans="1:7">
      <c r="A25" s="20"/>
      <c r="B25" s="74" t="s">
        <v>109</v>
      </c>
      <c r="C25" s="77" t="s">
        <v>110</v>
      </c>
      <c r="D25" s="78">
        <v>0</v>
      </c>
      <c r="E25" s="78">
        <v>0</v>
      </c>
      <c r="G25" s="5"/>
    </row>
    <row r="26" spans="1:7">
      <c r="A26" s="20"/>
      <c r="B26" s="74" t="s">
        <v>111</v>
      </c>
      <c r="C26" s="77" t="s">
        <v>112</v>
      </c>
      <c r="D26" s="78">
        <v>27443.017969998997</v>
      </c>
      <c r="E26" s="78">
        <v>15821.121329999994</v>
      </c>
      <c r="G26" s="5"/>
    </row>
    <row r="27" spans="1:7">
      <c r="A27" s="20"/>
      <c r="B27" s="74" t="s">
        <v>113</v>
      </c>
      <c r="C27" s="77" t="s">
        <v>114</v>
      </c>
      <c r="D27" s="78">
        <v>-28293.434139999135</v>
      </c>
      <c r="E27" s="78">
        <v>4193.2440100004678</v>
      </c>
      <c r="G27" s="5"/>
    </row>
    <row r="28" spans="1:7">
      <c r="A28" s="20"/>
      <c r="B28" s="52">
        <v>3</v>
      </c>
      <c r="C28" s="53" t="s">
        <v>115</v>
      </c>
      <c r="D28" s="54">
        <f>D6+D19+D23</f>
        <v>40195.407913706527</v>
      </c>
      <c r="E28" s="54">
        <f>E6+E19+E23</f>
        <v>202237.8890389986</v>
      </c>
      <c r="G28" s="5"/>
    </row>
    <row r="29" spans="1:7">
      <c r="A29" s="20"/>
      <c r="B29" s="74" t="s">
        <v>342</v>
      </c>
      <c r="C29" s="77" t="s">
        <v>116</v>
      </c>
      <c r="D29" s="78">
        <v>-6946.8198900000007</v>
      </c>
      <c r="E29" s="78">
        <v>-2660</v>
      </c>
      <c r="G29" s="5"/>
    </row>
    <row r="30" spans="1:7">
      <c r="A30" s="20"/>
      <c r="B30" s="52">
        <v>4</v>
      </c>
      <c r="C30" s="53" t="s">
        <v>117</v>
      </c>
      <c r="D30" s="54">
        <f>SUM(D28:D29)</f>
        <v>33248.588023706528</v>
      </c>
      <c r="E30" s="54">
        <f>SUM(E28:E29)</f>
        <v>199577.8890389986</v>
      </c>
      <c r="G30" s="5"/>
    </row>
    <row r="31" spans="1:7">
      <c r="A31" s="20"/>
      <c r="B31" s="52">
        <v>5</v>
      </c>
      <c r="C31" s="53" t="s">
        <v>118</v>
      </c>
      <c r="D31" s="54">
        <f>SUM(D32:D38)</f>
        <v>11895.277653791123</v>
      </c>
      <c r="E31" s="54">
        <f>SUM(E32:E38)</f>
        <v>-14426.344377504003</v>
      </c>
      <c r="G31" s="5"/>
    </row>
    <row r="32" spans="1:7">
      <c r="A32" s="20"/>
      <c r="B32" s="74" t="s">
        <v>333</v>
      </c>
      <c r="C32" s="77" t="s">
        <v>119</v>
      </c>
      <c r="D32" s="78">
        <v>-7883.5983400000241</v>
      </c>
      <c r="E32" s="78">
        <v>-12005.622620000044</v>
      </c>
      <c r="G32" s="5"/>
    </row>
    <row r="33" spans="1:7">
      <c r="A33" s="20"/>
      <c r="B33" s="74" t="s">
        <v>334</v>
      </c>
      <c r="C33" s="77" t="s">
        <v>120</v>
      </c>
      <c r="D33" s="78">
        <v>2448.6799999999994</v>
      </c>
      <c r="E33" s="78">
        <v>18217.82</v>
      </c>
      <c r="G33" s="5"/>
    </row>
    <row r="34" spans="1:7">
      <c r="A34" s="20"/>
      <c r="B34" s="74" t="s">
        <v>335</v>
      </c>
      <c r="C34" s="77" t="s">
        <v>121</v>
      </c>
      <c r="D34" s="78">
        <v>-1539.8493100000007</v>
      </c>
      <c r="E34" s="78">
        <v>-243826.77619999999</v>
      </c>
      <c r="G34" s="5"/>
    </row>
    <row r="35" spans="1:7">
      <c r="A35" s="20"/>
      <c r="B35" s="74" t="s">
        <v>336</v>
      </c>
      <c r="C35" s="77" t="s">
        <v>122</v>
      </c>
      <c r="D35" s="78">
        <v>2.4407911398611759E-3</v>
      </c>
      <c r="E35" s="78">
        <v>238534.92838549602</v>
      </c>
      <c r="G35" s="5"/>
    </row>
    <row r="36" spans="1:7">
      <c r="A36" s="20"/>
      <c r="B36" s="74" t="s">
        <v>347</v>
      </c>
      <c r="C36" s="77" t="s">
        <v>123</v>
      </c>
      <c r="D36" s="78">
        <v>1761.25</v>
      </c>
      <c r="E36" s="78">
        <v>950</v>
      </c>
      <c r="G36" s="5"/>
    </row>
    <row r="37" spans="1:7">
      <c r="A37" s="20"/>
      <c r="B37" s="74" t="s">
        <v>348</v>
      </c>
      <c r="C37" s="77" t="s">
        <v>124</v>
      </c>
      <c r="D37" s="78">
        <v>17012.38762300001</v>
      </c>
      <c r="E37" s="78">
        <v>-16296.261763000002</v>
      </c>
      <c r="G37" s="5"/>
    </row>
    <row r="38" spans="1:7">
      <c r="A38" s="20"/>
      <c r="B38" s="74" t="s">
        <v>349</v>
      </c>
      <c r="C38" s="77" t="s">
        <v>125</v>
      </c>
      <c r="D38" s="78">
        <v>96.405240000000049</v>
      </c>
      <c r="E38" s="78">
        <v>-0.43218000000001666</v>
      </c>
      <c r="G38" s="5"/>
    </row>
    <row r="39" spans="1:7">
      <c r="A39" s="20"/>
      <c r="B39" s="52">
        <v>6</v>
      </c>
      <c r="C39" s="53" t="s">
        <v>126</v>
      </c>
      <c r="D39" s="54">
        <f>SUM(D32:D38)</f>
        <v>11895.277653791123</v>
      </c>
      <c r="E39" s="54">
        <f>SUM(E32:E38)</f>
        <v>-14426.344377504003</v>
      </c>
      <c r="G39" s="5"/>
    </row>
    <row r="40" spans="1:7">
      <c r="A40" s="20"/>
      <c r="B40" s="52">
        <v>7</v>
      </c>
      <c r="C40" s="53" t="s">
        <v>127</v>
      </c>
      <c r="D40" s="54"/>
      <c r="E40" s="54"/>
      <c r="G40" s="5"/>
    </row>
    <row r="41" spans="1:7">
      <c r="A41" s="20"/>
      <c r="B41" s="74" t="s">
        <v>350</v>
      </c>
      <c r="C41" s="77" t="s">
        <v>421</v>
      </c>
      <c r="D41" s="78"/>
      <c r="E41" s="78"/>
      <c r="G41" s="5"/>
    </row>
    <row r="42" spans="1:7">
      <c r="A42" s="20"/>
      <c r="B42" s="74" t="s">
        <v>351</v>
      </c>
      <c r="C42" s="77" t="s">
        <v>422</v>
      </c>
      <c r="D42" s="78">
        <v>-1684.8000019999963</v>
      </c>
      <c r="E42" s="78"/>
      <c r="G42" s="5"/>
    </row>
    <row r="43" spans="1:7">
      <c r="A43" s="20"/>
      <c r="B43" s="74" t="s">
        <v>352</v>
      </c>
      <c r="C43" s="77" t="s">
        <v>128</v>
      </c>
      <c r="D43" s="78">
        <v>33829.915611999997</v>
      </c>
      <c r="E43" s="78">
        <v>1475.5999999999985</v>
      </c>
      <c r="G43" s="5"/>
    </row>
    <row r="44" spans="1:7">
      <c r="A44" s="20"/>
      <c r="B44" s="74" t="s">
        <v>353</v>
      </c>
      <c r="C44" s="77" t="s">
        <v>129</v>
      </c>
      <c r="D44" s="78">
        <v>0</v>
      </c>
      <c r="E44" s="78">
        <v>0</v>
      </c>
      <c r="G44" s="5"/>
    </row>
    <row r="45" spans="1:7">
      <c r="A45" s="20"/>
      <c r="B45" s="74" t="s">
        <v>354</v>
      </c>
      <c r="C45" s="77" t="s">
        <v>130</v>
      </c>
      <c r="D45" s="78">
        <v>0</v>
      </c>
      <c r="E45" s="78">
        <v>0</v>
      </c>
      <c r="G45" s="5"/>
    </row>
    <row r="46" spans="1:7">
      <c r="A46" s="20"/>
      <c r="B46" s="74" t="s">
        <v>355</v>
      </c>
      <c r="C46" s="77" t="s">
        <v>316</v>
      </c>
      <c r="D46" s="78">
        <v>-2032.3587199999999</v>
      </c>
      <c r="E46" s="78">
        <v>-4064.7174399999999</v>
      </c>
      <c r="G46" s="5"/>
    </row>
    <row r="47" spans="1:7">
      <c r="A47" s="20"/>
      <c r="B47" s="74" t="s">
        <v>356</v>
      </c>
      <c r="C47" s="77" t="s">
        <v>131</v>
      </c>
      <c r="D47" s="78"/>
      <c r="E47" s="78"/>
      <c r="G47" s="5"/>
    </row>
    <row r="48" spans="1:7">
      <c r="A48" s="20"/>
      <c r="B48" s="52">
        <v>8</v>
      </c>
      <c r="C48" s="53" t="s">
        <v>132</v>
      </c>
      <c r="D48" s="54">
        <f>SUM(D41:D47)</f>
        <v>30112.756890000001</v>
      </c>
      <c r="E48" s="54">
        <f>SUM(E41:E47)</f>
        <v>-2589.1174400000014</v>
      </c>
    </row>
    <row r="49" spans="1:7" ht="14.4">
      <c r="A49" s="20"/>
      <c r="B49" s="52">
        <v>9</v>
      </c>
      <c r="C49" s="53" t="s">
        <v>133</v>
      </c>
      <c r="D49" s="54">
        <v>235847.88545000003</v>
      </c>
      <c r="E49" s="54">
        <v>185317.77130000008</v>
      </c>
      <c r="G49"/>
    </row>
    <row r="50" spans="1:7" ht="14.4">
      <c r="A50" s="20"/>
      <c r="B50" s="52">
        <v>10</v>
      </c>
      <c r="C50" s="53" t="s">
        <v>134</v>
      </c>
      <c r="D50" s="54">
        <f>D30+D39+D48</f>
        <v>75256.622567497659</v>
      </c>
      <c r="E50" s="54">
        <v>105337.40821999956</v>
      </c>
      <c r="G50"/>
    </row>
    <row r="51" spans="1:7" ht="14.4">
      <c r="A51" s="20"/>
      <c r="B51" s="52">
        <v>11</v>
      </c>
      <c r="C51" s="53" t="s">
        <v>135</v>
      </c>
      <c r="D51" s="82">
        <v>-410.68383000002797</v>
      </c>
      <c r="E51" s="83">
        <v>-46.898129999986736</v>
      </c>
      <c r="G51"/>
    </row>
    <row r="52" spans="1:7" ht="14.4">
      <c r="A52" s="20"/>
      <c r="B52" s="52">
        <v>12</v>
      </c>
      <c r="C52" s="53" t="s">
        <v>136</v>
      </c>
      <c r="D52" s="54">
        <f>SUM(D49:D51)</f>
        <v>310693.82418749767</v>
      </c>
      <c r="E52" s="54">
        <f>SUM(E49:E51)</f>
        <v>290608.28138999967</v>
      </c>
      <c r="G52"/>
    </row>
    <row r="53" spans="1:7" ht="14.4">
      <c r="F53"/>
      <c r="G53"/>
    </row>
    <row r="54" spans="1:7" ht="14.4">
      <c r="C54"/>
      <c r="D54"/>
      <c r="E54"/>
      <c r="F54"/>
      <c r="G54"/>
    </row>
    <row r="55" spans="1:7" ht="14.4">
      <c r="C55"/>
      <c r="D55" s="14"/>
      <c r="E55"/>
      <c r="F55"/>
      <c r="G55"/>
    </row>
    <row r="56" spans="1:7" ht="14.4">
      <c r="C56"/>
      <c r="D56"/>
      <c r="E56"/>
      <c r="F56"/>
      <c r="G56"/>
    </row>
    <row r="57" spans="1:7" ht="14.4">
      <c r="C57"/>
      <c r="D57" s="14"/>
      <c r="E57"/>
      <c r="F57"/>
      <c r="G57"/>
    </row>
    <row r="58" spans="1:7" ht="14.4">
      <c r="C58"/>
      <c r="D58"/>
      <c r="E58"/>
      <c r="F58"/>
      <c r="G58"/>
    </row>
    <row r="59" spans="1:7" ht="14.4">
      <c r="C59"/>
      <c r="D59"/>
      <c r="E59"/>
      <c r="F59"/>
      <c r="G59"/>
    </row>
    <row r="60" spans="1:7" ht="14.4">
      <c r="F60"/>
      <c r="G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showGridLines="0" zoomScale="80" zoomScaleNormal="80" workbookViewId="0">
      <selection activeCell="B4" sqref="B4"/>
    </sheetView>
  </sheetViews>
  <sheetFormatPr defaultColWidth="9.109375" defaultRowHeight="13.2"/>
  <cols>
    <col min="1" max="1" width="4.109375" style="3" customWidth="1"/>
    <col min="2" max="2" width="5.77734375" style="3" customWidth="1"/>
    <col min="3" max="3" width="42" style="3" customWidth="1"/>
    <col min="4" max="4" width="30.33203125" style="3" customWidth="1"/>
    <col min="5" max="5" width="12.77734375" style="3" bestFit="1" customWidth="1"/>
    <col min="6" max="6" width="9.109375" style="3"/>
    <col min="7" max="7" width="12.6640625" style="3" customWidth="1"/>
    <col min="8" max="16384" width="9.109375" style="3"/>
  </cols>
  <sheetData>
    <row r="1" spans="1:8" ht="66" customHeight="1">
      <c r="B1"/>
      <c r="C1" s="72"/>
      <c r="D1" s="41"/>
      <c r="E1"/>
    </row>
    <row r="2" spans="1:8" ht="60" customHeight="1">
      <c r="B2" s="43"/>
      <c r="C2" s="44" t="s">
        <v>419</v>
      </c>
      <c r="D2" s="45"/>
      <c r="E2" s="61"/>
    </row>
    <row r="3" spans="1:8" ht="15" customHeight="1">
      <c r="A3" s="20"/>
      <c r="B3" s="28"/>
      <c r="C3" s="20"/>
      <c r="D3" s="25" t="s">
        <v>276</v>
      </c>
    </row>
    <row r="4" spans="1:8" ht="46.05" customHeight="1">
      <c r="A4" s="20"/>
      <c r="B4" s="84">
        <v>1</v>
      </c>
      <c r="C4" s="84" t="s">
        <v>137</v>
      </c>
      <c r="D4" s="85">
        <f>SUM(D5:D10)</f>
        <v>1342592.9423167896</v>
      </c>
    </row>
    <row r="5" spans="1:8" ht="14.4">
      <c r="A5" s="20"/>
      <c r="B5" s="86">
        <v>1.1000000000000001</v>
      </c>
      <c r="C5" s="56" t="s">
        <v>138</v>
      </c>
      <c r="D5" s="57">
        <v>217551.44164204274</v>
      </c>
      <c r="E5" s="15"/>
      <c r="G5" s="5"/>
      <c r="H5"/>
    </row>
    <row r="6" spans="1:8">
      <c r="A6" s="20"/>
      <c r="B6" s="86">
        <v>1.2</v>
      </c>
      <c r="C6" s="56" t="s">
        <v>139</v>
      </c>
      <c r="D6" s="57">
        <v>129525.02237363998</v>
      </c>
      <c r="E6" s="15"/>
      <c r="G6" s="5"/>
    </row>
    <row r="7" spans="1:8">
      <c r="A7" s="20"/>
      <c r="B7" s="86">
        <v>1.3</v>
      </c>
      <c r="C7" s="56" t="s">
        <v>140</v>
      </c>
      <c r="D7" s="57">
        <v>245981.51946391896</v>
      </c>
      <c r="E7" s="15"/>
      <c r="G7" s="5"/>
    </row>
    <row r="8" spans="1:8">
      <c r="A8" s="20"/>
      <c r="B8" s="86">
        <v>1.4</v>
      </c>
      <c r="C8" s="56" t="s">
        <v>141</v>
      </c>
      <c r="D8" s="57">
        <v>373121.11208413751</v>
      </c>
      <c r="E8" s="15"/>
      <c r="G8" s="5"/>
    </row>
    <row r="9" spans="1:8">
      <c r="A9" s="20"/>
      <c r="B9" s="86">
        <v>1.5</v>
      </c>
      <c r="C9" s="56" t="s">
        <v>142</v>
      </c>
      <c r="D9" s="57">
        <v>229427.42413736024</v>
      </c>
      <c r="E9" s="15"/>
      <c r="G9" s="5"/>
    </row>
    <row r="10" spans="1:8">
      <c r="A10" s="20"/>
      <c r="B10" s="86">
        <v>1.6</v>
      </c>
      <c r="C10" s="56" t="s">
        <v>143</v>
      </c>
      <c r="D10" s="57">
        <v>146986.42261569027</v>
      </c>
      <c r="E10" s="15"/>
      <c r="G10" s="5"/>
    </row>
    <row r="11" spans="1:8">
      <c r="A11" s="20"/>
      <c r="B11" s="53">
        <v>2</v>
      </c>
      <c r="C11" s="53" t="s">
        <v>144</v>
      </c>
      <c r="D11" s="54">
        <f>SUM(D12:D17)</f>
        <v>1023493.0584319996</v>
      </c>
      <c r="E11" s="15"/>
      <c r="G11" s="5"/>
    </row>
    <row r="12" spans="1:8">
      <c r="A12" s="20"/>
      <c r="B12" s="86">
        <v>2.1</v>
      </c>
      <c r="C12" s="56" t="s">
        <v>138</v>
      </c>
      <c r="D12" s="57">
        <v>221637.69957999981</v>
      </c>
      <c r="E12" s="15"/>
      <c r="G12" s="5"/>
    </row>
    <row r="13" spans="1:8">
      <c r="A13" s="20"/>
      <c r="B13" s="86">
        <v>2.2000000000000002</v>
      </c>
      <c r="C13" s="56" t="s">
        <v>139</v>
      </c>
      <c r="D13" s="57">
        <v>131970.9167399999</v>
      </c>
      <c r="E13" s="15"/>
      <c r="G13" s="5"/>
    </row>
    <row r="14" spans="1:8">
      <c r="A14" s="20"/>
      <c r="B14" s="86">
        <v>2.2999999999999998</v>
      </c>
      <c r="C14" s="56" t="s">
        <v>140</v>
      </c>
      <c r="D14" s="57">
        <v>329558.00510999956</v>
      </c>
      <c r="E14" s="15"/>
      <c r="G14" s="5"/>
    </row>
    <row r="15" spans="1:8">
      <c r="A15" s="20"/>
      <c r="B15" s="86">
        <v>2.4</v>
      </c>
      <c r="C15" s="56" t="s">
        <v>141</v>
      </c>
      <c r="D15" s="57">
        <v>153052.15402000048</v>
      </c>
      <c r="E15" s="15"/>
      <c r="G15" s="5"/>
    </row>
    <row r="16" spans="1:8">
      <c r="A16" s="20"/>
      <c r="B16" s="86">
        <v>2.5</v>
      </c>
      <c r="C16" s="56" t="s">
        <v>142</v>
      </c>
      <c r="D16" s="57">
        <v>37310.510471999987</v>
      </c>
      <c r="E16" s="15"/>
      <c r="G16" s="5"/>
    </row>
    <row r="17" spans="1:7">
      <c r="A17" s="20"/>
      <c r="B17" s="86">
        <v>2.6</v>
      </c>
      <c r="C17" s="56" t="s">
        <v>143</v>
      </c>
      <c r="D17" s="57">
        <v>149963.77250999995</v>
      </c>
      <c r="E17" s="15"/>
      <c r="G17" s="5"/>
    </row>
    <row r="18" spans="1:7">
      <c r="A18" s="20"/>
      <c r="B18" s="53">
        <v>3</v>
      </c>
      <c r="C18" s="53" t="s">
        <v>145</v>
      </c>
      <c r="D18" s="54">
        <f>D4-D11</f>
        <v>319099.88388479</v>
      </c>
      <c r="E18" s="15"/>
      <c r="G18" s="5"/>
    </row>
    <row r="19" spans="1:7">
      <c r="A19" s="20"/>
      <c r="B19" s="86">
        <v>3.1</v>
      </c>
      <c r="C19" s="56" t="s">
        <v>138</v>
      </c>
      <c r="D19" s="57">
        <f>D5-D12</f>
        <v>-4086.257937957067</v>
      </c>
      <c r="E19" s="15"/>
      <c r="G19" s="5"/>
    </row>
    <row r="20" spans="1:7">
      <c r="A20" s="20"/>
      <c r="B20" s="86">
        <v>3.2</v>
      </c>
      <c r="C20" s="56" t="s">
        <v>139</v>
      </c>
      <c r="D20" s="57">
        <f t="shared" ref="D20:D24" si="0">D6-D13</f>
        <v>-2445.8943663599202</v>
      </c>
      <c r="E20" s="15"/>
      <c r="G20" s="5"/>
    </row>
    <row r="21" spans="1:7">
      <c r="A21" s="20"/>
      <c r="B21" s="86">
        <v>3.3</v>
      </c>
      <c r="C21" s="56" t="s">
        <v>140</v>
      </c>
      <c r="D21" s="57">
        <f t="shared" si="0"/>
        <v>-83576.485646080604</v>
      </c>
      <c r="E21" s="15"/>
      <c r="G21" s="5"/>
    </row>
    <row r="22" spans="1:7">
      <c r="A22" s="20"/>
      <c r="B22" s="86">
        <v>3.4</v>
      </c>
      <c r="C22" s="56" t="s">
        <v>141</v>
      </c>
      <c r="D22" s="57">
        <f t="shared" si="0"/>
        <v>220068.95806413703</v>
      </c>
      <c r="E22" s="15"/>
      <c r="G22" s="5"/>
    </row>
    <row r="23" spans="1:7">
      <c r="A23" s="20"/>
      <c r="B23" s="86">
        <v>3.5</v>
      </c>
      <c r="C23" s="56" t="s">
        <v>142</v>
      </c>
      <c r="D23" s="57">
        <f t="shared" si="0"/>
        <v>192116.91366536025</v>
      </c>
      <c r="E23" s="15"/>
      <c r="G23" s="5"/>
    </row>
    <row r="24" spans="1:7">
      <c r="A24" s="20"/>
      <c r="B24" s="86">
        <v>3.6</v>
      </c>
      <c r="C24" s="56" t="s">
        <v>143</v>
      </c>
      <c r="D24" s="57">
        <f t="shared" si="0"/>
        <v>-2977.3498943096783</v>
      </c>
      <c r="E24" s="15"/>
      <c r="G24" s="5"/>
    </row>
    <row r="25" spans="1:7" ht="14.4">
      <c r="A25" s="20"/>
      <c r="B25"/>
      <c r="C25"/>
      <c r="D25"/>
    </row>
    <row r="26" spans="1:7">
      <c r="A26" s="20"/>
      <c r="B26" s="20"/>
      <c r="C26" s="20"/>
      <c r="D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2"/>
  <sheetViews>
    <sheetView showGridLines="0" view="pageBreakPreview" zoomScale="73" zoomScaleNormal="90" zoomScaleSheetLayoutView="73" workbookViewId="0">
      <selection activeCell="B7" sqref="B7:B11"/>
    </sheetView>
  </sheetViews>
  <sheetFormatPr defaultColWidth="9.109375" defaultRowHeight="13.2"/>
  <cols>
    <col min="1" max="1" width="3" style="3" customWidth="1"/>
    <col min="2" max="2" width="52.77734375" style="3" customWidth="1"/>
    <col min="3" max="3" width="13.109375" style="3" bestFit="1" customWidth="1"/>
    <col min="4" max="10" width="13.6640625" style="3" customWidth="1"/>
    <col min="11" max="11" width="10.77734375" style="3" customWidth="1"/>
    <col min="12" max="12" width="11.44140625" style="3" customWidth="1"/>
    <col min="13" max="13" width="11" style="3" customWidth="1"/>
    <col min="14" max="14" width="11.6640625" style="3" customWidth="1"/>
    <col min="15" max="16" width="13.33203125" style="3" customWidth="1"/>
    <col min="17" max="17" width="13.44140625" style="3" customWidth="1"/>
    <col min="18" max="16384" width="9.109375" style="3"/>
  </cols>
  <sheetData>
    <row r="1" spans="2:17" ht="61.95" customHeight="1">
      <c r="B1" s="72"/>
    </row>
    <row r="2" spans="2:17" ht="37.049999999999997" customHeight="1">
      <c r="B2" s="44" t="s">
        <v>423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ht="26.2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2:17" ht="13.5" customHeight="1">
      <c r="B4" s="87" t="s">
        <v>146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</row>
    <row r="5" spans="2:17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 t="s">
        <v>276</v>
      </c>
    </row>
    <row r="6" spans="2:17" ht="12.75" hidden="1" customHeight="1">
      <c r="B6" s="172" t="s">
        <v>147</v>
      </c>
      <c r="C6" s="172"/>
      <c r="D6" s="92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0</v>
      </c>
      <c r="Q6" s="94"/>
    </row>
    <row r="7" spans="2:17" ht="12.75" customHeight="1">
      <c r="B7" s="173" t="s">
        <v>148</v>
      </c>
      <c r="C7" s="171" t="s">
        <v>149</v>
      </c>
      <c r="D7" s="171" t="s">
        <v>150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2:17" ht="12.75" hidden="1" customHeight="1">
      <c r="B8" s="174"/>
      <c r="C8" s="171"/>
      <c r="D8" s="49"/>
      <c r="E8" s="49"/>
      <c r="F8" s="49"/>
      <c r="G8" s="49"/>
      <c r="H8" s="171" t="s">
        <v>151</v>
      </c>
      <c r="I8" s="171"/>
      <c r="J8" s="171"/>
      <c r="K8" s="171"/>
      <c r="L8" s="49"/>
      <c r="M8" s="49"/>
      <c r="N8" s="49"/>
      <c r="O8" s="49"/>
      <c r="P8" s="49"/>
      <c r="Q8" s="49"/>
    </row>
    <row r="9" spans="2:17">
      <c r="B9" s="174"/>
      <c r="C9" s="171"/>
      <c r="D9" s="171" t="s">
        <v>152</v>
      </c>
      <c r="E9" s="171" t="s">
        <v>153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</row>
    <row r="10" spans="2:17" ht="12.75" hidden="1" customHeight="1">
      <c r="B10" s="174"/>
      <c r="C10" s="171"/>
      <c r="D10" s="171"/>
      <c r="E10" s="49"/>
      <c r="F10" s="49"/>
      <c r="G10" s="49"/>
      <c r="H10" s="171" t="s">
        <v>154</v>
      </c>
      <c r="I10" s="171"/>
      <c r="J10" s="171"/>
      <c r="K10" s="171"/>
      <c r="L10" s="49"/>
      <c r="M10" s="49"/>
      <c r="N10" s="49"/>
      <c r="O10" s="49"/>
      <c r="P10" s="49"/>
      <c r="Q10" s="49"/>
    </row>
    <row r="11" spans="2:17" ht="26.4">
      <c r="B11" s="175"/>
      <c r="C11" s="171"/>
      <c r="D11" s="171"/>
      <c r="E11" s="49" t="s">
        <v>155</v>
      </c>
      <c r="F11" s="49" t="s">
        <v>156</v>
      </c>
      <c r="G11" s="49" t="s">
        <v>157</v>
      </c>
      <c r="H11" s="49" t="s">
        <v>158</v>
      </c>
      <c r="I11" s="49" t="s">
        <v>159</v>
      </c>
      <c r="J11" s="49" t="s">
        <v>160</v>
      </c>
      <c r="K11" s="49" t="s">
        <v>161</v>
      </c>
      <c r="L11" s="49" t="s">
        <v>162</v>
      </c>
      <c r="M11" s="49" t="s">
        <v>163</v>
      </c>
      <c r="N11" s="49" t="s">
        <v>164</v>
      </c>
      <c r="O11" s="49" t="s">
        <v>165</v>
      </c>
      <c r="P11" s="49" t="s">
        <v>166</v>
      </c>
      <c r="Q11" s="49" t="s">
        <v>167</v>
      </c>
    </row>
    <row r="12" spans="2:17" ht="26.4" hidden="1">
      <c r="B12" s="95" t="s">
        <v>168</v>
      </c>
      <c r="C12" s="95" t="s">
        <v>169</v>
      </c>
      <c r="D12" s="95" t="s">
        <v>169</v>
      </c>
      <c r="E12" s="95" t="s">
        <v>170</v>
      </c>
      <c r="F12" s="95" t="s">
        <v>171</v>
      </c>
      <c r="G12" s="95" t="s">
        <v>172</v>
      </c>
      <c r="H12" s="95" t="s">
        <v>173</v>
      </c>
      <c r="I12" s="95" t="s">
        <v>174</v>
      </c>
      <c r="J12" s="95" t="s">
        <v>175</v>
      </c>
      <c r="K12" s="95" t="s">
        <v>176</v>
      </c>
      <c r="L12" s="95" t="s">
        <v>177</v>
      </c>
      <c r="M12" s="95" t="s">
        <v>178</v>
      </c>
      <c r="N12" s="95" t="s">
        <v>179</v>
      </c>
      <c r="O12" s="95" t="s">
        <v>180</v>
      </c>
      <c r="P12" s="95" t="s">
        <v>181</v>
      </c>
      <c r="Q12" s="95" t="s">
        <v>182</v>
      </c>
    </row>
    <row r="13" spans="2:17">
      <c r="B13" s="96" t="s">
        <v>183</v>
      </c>
      <c r="C13" s="97">
        <f>SUM(D13:Q13)</f>
        <v>1254834.8082099997</v>
      </c>
      <c r="D13" s="97">
        <v>1165935.3141739997</v>
      </c>
      <c r="E13" s="97">
        <v>46546.377587000003</v>
      </c>
      <c r="F13" s="97">
        <v>7775.1201349999974</v>
      </c>
      <c r="G13" s="97">
        <v>8703.4666039999938</v>
      </c>
      <c r="H13" s="97">
        <v>7960.3704760000019</v>
      </c>
      <c r="I13" s="97">
        <v>4830.5426800000014</v>
      </c>
      <c r="J13" s="97">
        <v>4441.6073900000001</v>
      </c>
      <c r="K13" s="97">
        <v>5016.9749599999996</v>
      </c>
      <c r="L13" s="97">
        <v>1035.7940899999999</v>
      </c>
      <c r="M13" s="97">
        <v>669.92286000000001</v>
      </c>
      <c r="N13" s="97">
        <v>330.34793999999999</v>
      </c>
      <c r="O13" s="97">
        <v>313.62167999999997</v>
      </c>
      <c r="P13" s="97">
        <v>222.62161000000003</v>
      </c>
      <c r="Q13" s="97">
        <v>1052.7260239999998</v>
      </c>
    </row>
    <row r="14" spans="2:17">
      <c r="B14" s="98" t="s">
        <v>184</v>
      </c>
      <c r="C14" s="97">
        <f t="shared" ref="C14:C17" si="0">SUM(D14:Q14)</f>
        <v>509486.71944431972</v>
      </c>
      <c r="D14" s="68">
        <v>478496.57890831959</v>
      </c>
      <c r="E14" s="68">
        <v>17424.622960000001</v>
      </c>
      <c r="F14" s="68">
        <v>1835.9851419999995</v>
      </c>
      <c r="G14" s="68">
        <v>2068.2577599999995</v>
      </c>
      <c r="H14" s="68">
        <v>3323.4793399999999</v>
      </c>
      <c r="I14" s="68">
        <v>839.87873999999965</v>
      </c>
      <c r="J14" s="68">
        <v>1110.0381299999999</v>
      </c>
      <c r="K14" s="68">
        <v>1483.0338400000005</v>
      </c>
      <c r="L14" s="68">
        <v>791.26879999999983</v>
      </c>
      <c r="M14" s="68">
        <v>590.06110999999999</v>
      </c>
      <c r="N14" s="68">
        <v>313.45609999999999</v>
      </c>
      <c r="O14" s="68">
        <v>308.75609999999995</v>
      </c>
      <c r="P14" s="68">
        <v>151.39802000000003</v>
      </c>
      <c r="Q14" s="68">
        <v>749.90449399999989</v>
      </c>
    </row>
    <row r="15" spans="2:17">
      <c r="B15" s="98" t="s">
        <v>185</v>
      </c>
      <c r="C15" s="97">
        <f t="shared" si="0"/>
        <v>644006.46116568043</v>
      </c>
      <c r="D15" s="68">
        <v>587705.12479568028</v>
      </c>
      <c r="E15" s="68">
        <v>27871.654987000002</v>
      </c>
      <c r="F15" s="68">
        <v>5922.2067829999978</v>
      </c>
      <c r="G15" s="68">
        <v>6484.1153739999945</v>
      </c>
      <c r="H15" s="68">
        <v>4636.891136000002</v>
      </c>
      <c r="I15" s="68">
        <v>3990.6639400000017</v>
      </c>
      <c r="J15" s="68">
        <v>3331.5692600000002</v>
      </c>
      <c r="K15" s="68">
        <v>3533.941119999999</v>
      </c>
      <c r="L15" s="68">
        <v>140.50138000000001</v>
      </c>
      <c r="M15" s="68">
        <v>30.508970000000005</v>
      </c>
      <c r="N15" s="68">
        <v>16.891839999999998</v>
      </c>
      <c r="O15" s="68">
        <v>4.8655799999999996</v>
      </c>
      <c r="P15" s="68">
        <v>71.223590000000002</v>
      </c>
      <c r="Q15" s="68">
        <v>266.30240999999995</v>
      </c>
    </row>
    <row r="16" spans="2:17">
      <c r="B16" s="99" t="s">
        <v>186</v>
      </c>
      <c r="C16" s="97">
        <f t="shared" si="0"/>
        <v>101341.62759999986</v>
      </c>
      <c r="D16" s="68">
        <v>99733.610469999854</v>
      </c>
      <c r="E16" s="68">
        <v>1250.0996399999999</v>
      </c>
      <c r="F16" s="68">
        <v>16.92821</v>
      </c>
      <c r="G16" s="68">
        <v>151.09347</v>
      </c>
      <c r="H16" s="68">
        <v>0</v>
      </c>
      <c r="I16" s="68">
        <v>0</v>
      </c>
      <c r="J16" s="68">
        <v>0</v>
      </c>
      <c r="K16" s="68">
        <v>0</v>
      </c>
      <c r="L16" s="68">
        <v>104.02391</v>
      </c>
      <c r="M16" s="68">
        <v>49.352779999999996</v>
      </c>
      <c r="N16" s="68">
        <v>0</v>
      </c>
      <c r="O16" s="68">
        <v>0</v>
      </c>
      <c r="P16" s="68">
        <v>0</v>
      </c>
      <c r="Q16" s="68">
        <v>36.519120000000001</v>
      </c>
    </row>
    <row r="17" spans="2:17">
      <c r="B17" s="99" t="s">
        <v>187</v>
      </c>
      <c r="C17" s="97">
        <f t="shared" si="0"/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</row>
    <row r="18" spans="2:17">
      <c r="B18" s="46"/>
      <c r="C18" s="89"/>
      <c r="D18" s="89"/>
      <c r="E18" s="89"/>
      <c r="F18" s="100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7" t="s">
        <v>188</v>
      </c>
      <c r="C19" s="89"/>
      <c r="D19" s="89"/>
      <c r="E19" s="89"/>
      <c r="F19" s="101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102"/>
      <c r="C20" s="89"/>
      <c r="D20" s="89"/>
      <c r="E20" s="89"/>
      <c r="F20" s="89"/>
      <c r="G20" s="89"/>
      <c r="H20" s="89"/>
      <c r="I20" s="89"/>
      <c r="J20" s="103"/>
      <c r="K20" s="89" t="s">
        <v>276</v>
      </c>
      <c r="L20" s="89"/>
      <c r="M20" s="89"/>
      <c r="N20" s="89"/>
      <c r="O20" s="89"/>
      <c r="P20" s="89"/>
      <c r="Q20" s="89"/>
    </row>
    <row r="21" spans="2:17" ht="66">
      <c r="B21" s="49" t="s">
        <v>148</v>
      </c>
      <c r="C21" s="49" t="s">
        <v>149</v>
      </c>
      <c r="D21" s="49" t="s">
        <v>189</v>
      </c>
      <c r="E21" s="49" t="s">
        <v>190</v>
      </c>
      <c r="F21" s="49" t="s">
        <v>191</v>
      </c>
      <c r="G21" s="49" t="s">
        <v>192</v>
      </c>
      <c r="H21" s="49" t="s">
        <v>193</v>
      </c>
      <c r="I21" s="49" t="s">
        <v>194</v>
      </c>
      <c r="J21" s="49" t="s">
        <v>195</v>
      </c>
      <c r="K21" s="49" t="s">
        <v>196</v>
      </c>
      <c r="L21" s="89"/>
      <c r="M21" s="89"/>
      <c r="N21" s="89"/>
      <c r="O21" s="89"/>
      <c r="P21" s="89"/>
      <c r="Q21" s="89"/>
    </row>
    <row r="22" spans="2:17" ht="26.4" hidden="1">
      <c r="B22" s="95" t="s">
        <v>168</v>
      </c>
      <c r="C22" s="95" t="s">
        <v>169</v>
      </c>
      <c r="D22" s="95" t="s">
        <v>197</v>
      </c>
      <c r="E22" s="95" t="s">
        <v>198</v>
      </c>
      <c r="F22" s="95" t="s">
        <v>199</v>
      </c>
      <c r="G22" s="95" t="s">
        <v>200</v>
      </c>
      <c r="H22" s="95" t="s">
        <v>201</v>
      </c>
      <c r="I22" s="95"/>
      <c r="J22" s="95" t="s">
        <v>202</v>
      </c>
      <c r="K22" s="95" t="s">
        <v>203</v>
      </c>
      <c r="L22" s="89"/>
      <c r="M22" s="89"/>
      <c r="N22" s="89"/>
      <c r="O22" s="89"/>
      <c r="P22" s="89"/>
      <c r="Q22" s="89"/>
    </row>
    <row r="23" spans="2:17">
      <c r="B23" s="96" t="s">
        <v>183</v>
      </c>
      <c r="C23" s="104">
        <f>SUM(D23:K23)</f>
        <v>1254834.8082100009</v>
      </c>
      <c r="D23" s="105">
        <v>888186.21074790065</v>
      </c>
      <c r="E23" s="105">
        <v>18790.026220779997</v>
      </c>
      <c r="F23" s="105">
        <v>0</v>
      </c>
      <c r="G23" s="105">
        <v>313498.87543932011</v>
      </c>
      <c r="H23" s="105">
        <v>17868.364432000002</v>
      </c>
      <c r="I23" s="105">
        <v>16491.33137</v>
      </c>
      <c r="J23" s="105">
        <v>0</v>
      </c>
      <c r="K23" s="105">
        <v>0</v>
      </c>
      <c r="L23" s="89"/>
      <c r="M23" s="89"/>
      <c r="N23" s="89"/>
      <c r="O23" s="89"/>
      <c r="P23" s="89"/>
      <c r="Q23" s="89"/>
    </row>
    <row r="24" spans="2:17">
      <c r="B24" s="98" t="s">
        <v>184</v>
      </c>
      <c r="C24" s="104">
        <f t="shared" ref="C24:C27" si="1">SUM(D24:K24)</f>
        <v>509486.71944431972</v>
      </c>
      <c r="D24" s="68">
        <v>258538.96776299967</v>
      </c>
      <c r="E24" s="68">
        <v>6216.4850370000004</v>
      </c>
      <c r="F24" s="68">
        <v>0</v>
      </c>
      <c r="G24" s="68">
        <v>211054.67806932007</v>
      </c>
      <c r="H24" s="68">
        <v>17651.609402000002</v>
      </c>
      <c r="I24" s="68">
        <v>16024.979173</v>
      </c>
      <c r="J24" s="68">
        <v>0</v>
      </c>
      <c r="K24" s="68">
        <v>0</v>
      </c>
      <c r="L24" s="89"/>
      <c r="M24" s="89"/>
      <c r="N24" s="89"/>
      <c r="O24" s="89"/>
      <c r="P24" s="89"/>
      <c r="Q24" s="89"/>
    </row>
    <row r="25" spans="2:17">
      <c r="B25" s="98" t="s">
        <v>185</v>
      </c>
      <c r="C25" s="104">
        <f t="shared" si="1"/>
        <v>644006.4611656809</v>
      </c>
      <c r="D25" s="68">
        <v>628798.13119490095</v>
      </c>
      <c r="E25" s="68">
        <v>12573.541183779998</v>
      </c>
      <c r="F25" s="68">
        <v>0</v>
      </c>
      <c r="G25" s="68">
        <v>1951.6815600000002</v>
      </c>
      <c r="H25" s="68">
        <v>216.75503</v>
      </c>
      <c r="I25" s="68">
        <v>466.35219699999999</v>
      </c>
      <c r="J25" s="68">
        <v>0</v>
      </c>
      <c r="K25" s="68">
        <v>0</v>
      </c>
      <c r="L25" s="89"/>
      <c r="M25" s="89"/>
      <c r="N25" s="89"/>
      <c r="O25" s="89"/>
      <c r="P25" s="89"/>
      <c r="Q25" s="89"/>
    </row>
    <row r="26" spans="2:17">
      <c r="B26" s="99" t="s">
        <v>186</v>
      </c>
      <c r="C26" s="104">
        <f t="shared" si="1"/>
        <v>101341.62760000005</v>
      </c>
      <c r="D26" s="68">
        <v>849.11178999999993</v>
      </c>
      <c r="E26" s="68"/>
      <c r="F26" s="68">
        <v>0</v>
      </c>
      <c r="G26" s="68">
        <v>100492.51581000006</v>
      </c>
      <c r="H26" s="68">
        <v>0</v>
      </c>
      <c r="I26" s="68">
        <v>0</v>
      </c>
      <c r="J26" s="68">
        <v>0</v>
      </c>
      <c r="K26" s="68">
        <v>0</v>
      </c>
      <c r="L26" s="89"/>
      <c r="M26" s="89"/>
      <c r="N26" s="89"/>
      <c r="O26" s="89"/>
      <c r="P26" s="89"/>
      <c r="Q26" s="89"/>
    </row>
    <row r="27" spans="2:17">
      <c r="B27" s="99" t="s">
        <v>187</v>
      </c>
      <c r="C27" s="104">
        <f t="shared" si="1"/>
        <v>0</v>
      </c>
      <c r="D27" s="68"/>
      <c r="E27" s="68"/>
      <c r="F27" s="68"/>
      <c r="G27" s="68"/>
      <c r="H27" s="68"/>
      <c r="I27" s="68"/>
      <c r="J27" s="68"/>
      <c r="K27" s="68"/>
      <c r="L27" s="89"/>
      <c r="M27" s="89"/>
      <c r="N27" s="89"/>
      <c r="O27" s="89"/>
      <c r="P27" s="89"/>
      <c r="Q27" s="89"/>
    </row>
    <row r="30" spans="2:17">
      <c r="E30" s="5"/>
    </row>
    <row r="31" spans="2:17">
      <c r="E31" s="5"/>
    </row>
    <row r="32" spans="2:17">
      <c r="E32" s="5"/>
    </row>
  </sheetData>
  <mergeCells count="9">
    <mergeCell ref="B3:Q3"/>
    <mergeCell ref="H10:K10"/>
    <mergeCell ref="B6:C6"/>
    <mergeCell ref="B7:B11"/>
    <mergeCell ref="C7:C11"/>
    <mergeCell ref="D7:Q7"/>
    <mergeCell ref="H8:K8"/>
    <mergeCell ref="D9:D11"/>
    <mergeCell ref="E9:Q9"/>
  </mergeCells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GridLines="0" zoomScale="90" zoomScaleNormal="90" workbookViewId="0">
      <selection activeCell="B5" sqref="B5"/>
    </sheetView>
  </sheetViews>
  <sheetFormatPr defaultColWidth="9.109375" defaultRowHeight="13.2"/>
  <cols>
    <col min="1" max="1" width="3.6640625" style="3" customWidth="1"/>
    <col min="2" max="2" width="6" style="1" bestFit="1" customWidth="1"/>
    <col min="3" max="3" width="62.109375" style="3" customWidth="1"/>
    <col min="4" max="4" width="13.109375" style="3" customWidth="1"/>
    <col min="5" max="5" width="16" style="3" customWidth="1"/>
    <col min="6" max="6" width="13.33203125" style="3" customWidth="1"/>
    <col min="7" max="7" width="13.109375" style="3" customWidth="1"/>
    <col min="8" max="8" width="13.6640625" style="3" customWidth="1"/>
    <col min="9" max="9" width="14.44140625" style="3" customWidth="1"/>
    <col min="10" max="10" width="13.44140625" style="3" customWidth="1"/>
    <col min="11" max="11" width="14.44140625" style="3" customWidth="1"/>
    <col min="12" max="12" width="13.33203125" style="3" customWidth="1"/>
    <col min="13" max="13" width="14.77734375" style="3" customWidth="1"/>
    <col min="14" max="14" width="14" style="3" bestFit="1" customWidth="1"/>
    <col min="15" max="15" width="9.109375" style="3"/>
    <col min="16" max="16" width="9.44140625" style="3" bestFit="1" customWidth="1"/>
    <col min="17" max="16384" width="9.109375" style="3"/>
  </cols>
  <sheetData>
    <row r="1" spans="1:16" ht="58.95" customHeight="1">
      <c r="C1" s="72"/>
    </row>
    <row r="2" spans="1:16" ht="40.950000000000003" customHeight="1">
      <c r="A2" s="20"/>
      <c r="B2" s="107"/>
      <c r="C2" s="44" t="s">
        <v>424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>
      <c r="A3" s="20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0"/>
    </row>
    <row r="4" spans="1:16" hidden="1">
      <c r="A4" s="20"/>
      <c r="B4" s="29"/>
      <c r="C4" s="177" t="s">
        <v>204</v>
      </c>
      <c r="D4" s="177"/>
      <c r="E4" s="177"/>
      <c r="F4" s="21"/>
      <c r="G4" s="21"/>
      <c r="H4" s="21"/>
      <c r="I4" s="21"/>
      <c r="J4" s="21"/>
      <c r="K4" s="21"/>
      <c r="L4" s="178" t="s">
        <v>0</v>
      </c>
      <c r="M4" s="178"/>
      <c r="N4" s="20"/>
    </row>
    <row r="5" spans="1:16" ht="37.950000000000003" customHeight="1">
      <c r="A5" s="20"/>
      <c r="B5" s="109"/>
      <c r="C5" s="49" t="s">
        <v>205</v>
      </c>
      <c r="D5" s="110" t="s">
        <v>206</v>
      </c>
      <c r="E5" s="49" t="s">
        <v>207</v>
      </c>
      <c r="F5" s="49" t="s">
        <v>208</v>
      </c>
      <c r="G5" s="49" t="s">
        <v>209</v>
      </c>
      <c r="H5" s="49" t="s">
        <v>139</v>
      </c>
      <c r="I5" s="49" t="s">
        <v>210</v>
      </c>
      <c r="J5" s="49" t="s">
        <v>211</v>
      </c>
      <c r="K5" s="49" t="s">
        <v>212</v>
      </c>
      <c r="L5" s="110" t="s">
        <v>213</v>
      </c>
      <c r="M5" s="110" t="s">
        <v>214</v>
      </c>
      <c r="N5" s="110" t="s">
        <v>215</v>
      </c>
    </row>
    <row r="6" spans="1:16" hidden="1">
      <c r="A6" s="20"/>
      <c r="B6" s="111"/>
      <c r="C6" s="66" t="s">
        <v>216</v>
      </c>
      <c r="D6" s="112" t="s">
        <v>217</v>
      </c>
      <c r="E6" s="66" t="s">
        <v>218</v>
      </c>
      <c r="F6" s="66" t="s">
        <v>219</v>
      </c>
      <c r="G6" s="66" t="s">
        <v>220</v>
      </c>
      <c r="H6" s="66" t="s">
        <v>221</v>
      </c>
      <c r="I6" s="66" t="s">
        <v>222</v>
      </c>
      <c r="J6" s="66" t="s">
        <v>223</v>
      </c>
      <c r="K6" s="66" t="s">
        <v>224</v>
      </c>
      <c r="L6" s="112" t="s">
        <v>225</v>
      </c>
      <c r="M6" s="112" t="s">
        <v>226</v>
      </c>
      <c r="N6" s="112" t="s">
        <v>227</v>
      </c>
    </row>
    <row r="7" spans="1:16">
      <c r="A7" s="20"/>
      <c r="B7" s="111">
        <v>1</v>
      </c>
      <c r="C7" s="116" t="s">
        <v>228</v>
      </c>
      <c r="D7" s="117">
        <f>SUM(D8:D15)</f>
        <v>237911.74122618051</v>
      </c>
      <c r="E7" s="117">
        <f t="shared" ref="E7:M7" si="0">SUM(E8:E15)</f>
        <v>76668.615011651753</v>
      </c>
      <c r="F7" s="117">
        <f t="shared" si="0"/>
        <v>90191.444848372485</v>
      </c>
      <c r="G7" s="117">
        <f t="shared" si="0"/>
        <v>81975.250330000126</v>
      </c>
      <c r="H7" s="117">
        <f t="shared" si="0"/>
        <v>129525.02237363998</v>
      </c>
      <c r="I7" s="117">
        <f t="shared" si="0"/>
        <v>113715.26905900004</v>
      </c>
      <c r="J7" s="117">
        <f t="shared" si="0"/>
        <v>132266.25040491892</v>
      </c>
      <c r="K7" s="117">
        <f t="shared" si="0"/>
        <v>373121.11208413751</v>
      </c>
      <c r="L7" s="117">
        <f t="shared" si="0"/>
        <v>301142.46362514049</v>
      </c>
      <c r="M7" s="117">
        <f t="shared" si="0"/>
        <v>371751.61102917016</v>
      </c>
      <c r="N7" s="117">
        <f>SUM(D7:M7)</f>
        <v>1908268.7799922121</v>
      </c>
      <c r="P7" s="7"/>
    </row>
    <row r="8" spans="1:16">
      <c r="A8" s="20"/>
      <c r="B8" s="113" t="s">
        <v>317</v>
      </c>
      <c r="C8" s="114" t="s">
        <v>229</v>
      </c>
      <c r="D8" s="68">
        <v>223024.47062918052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87669.353560819349</v>
      </c>
      <c r="N8" s="105">
        <f t="shared" ref="N8:N25" si="1">SUM(D8:M8)</f>
        <v>310693.82418999984</v>
      </c>
    </row>
    <row r="9" spans="1:16">
      <c r="A9" s="20"/>
      <c r="B9" s="113" t="s">
        <v>318</v>
      </c>
      <c r="C9" s="114" t="s">
        <v>230</v>
      </c>
      <c r="D9" s="68">
        <v>14887.270597000002</v>
      </c>
      <c r="E9" s="68">
        <v>0</v>
      </c>
      <c r="F9" s="68">
        <v>15844.109899999999</v>
      </c>
      <c r="G9" s="68">
        <v>3400</v>
      </c>
      <c r="H9" s="68">
        <v>610.29999999999995</v>
      </c>
      <c r="I9" s="68">
        <v>0</v>
      </c>
      <c r="J9" s="68">
        <v>5500</v>
      </c>
      <c r="K9" s="68">
        <v>1901.37</v>
      </c>
      <c r="L9" s="68">
        <v>0</v>
      </c>
      <c r="M9" s="68">
        <v>0</v>
      </c>
      <c r="N9" s="105">
        <f t="shared" si="1"/>
        <v>42143.050497000011</v>
      </c>
    </row>
    <row r="10" spans="1:16">
      <c r="A10" s="20"/>
      <c r="B10" s="113" t="s">
        <v>319</v>
      </c>
      <c r="C10" s="77" t="s">
        <v>22</v>
      </c>
      <c r="D10" s="68">
        <v>0</v>
      </c>
      <c r="E10" s="68">
        <v>11248.930661651759</v>
      </c>
      <c r="F10" s="68">
        <v>27059.374349390851</v>
      </c>
      <c r="G10" s="68">
        <v>78535.512330000129</v>
      </c>
      <c r="H10" s="68">
        <v>128886.38247363997</v>
      </c>
      <c r="I10" s="68">
        <v>111571.84870900004</v>
      </c>
      <c r="J10" s="68">
        <v>122130.31368891892</v>
      </c>
      <c r="K10" s="68">
        <v>370913.44091413752</v>
      </c>
      <c r="L10" s="68">
        <v>297815.97527000046</v>
      </c>
      <c r="M10" s="68">
        <v>75215.28312791005</v>
      </c>
      <c r="N10" s="105">
        <f t="shared" si="1"/>
        <v>1223377.0615246496</v>
      </c>
    </row>
    <row r="11" spans="1:16" ht="13.2" customHeight="1">
      <c r="A11" s="20"/>
      <c r="B11" s="113" t="s">
        <v>320</v>
      </c>
      <c r="C11" s="77" t="s">
        <v>231</v>
      </c>
      <c r="D11" s="68">
        <v>0</v>
      </c>
      <c r="E11" s="68">
        <v>419.68434999999999</v>
      </c>
      <c r="F11" s="68">
        <v>0</v>
      </c>
      <c r="G11" s="68">
        <v>39.738</v>
      </c>
      <c r="H11" s="68">
        <v>28.3399</v>
      </c>
      <c r="I11" s="68">
        <v>1588.17111</v>
      </c>
      <c r="J11" s="68">
        <v>2761.9476000000004</v>
      </c>
      <c r="K11" s="68">
        <v>306.30117000000001</v>
      </c>
      <c r="L11" s="68">
        <v>927.15638999999999</v>
      </c>
      <c r="M11" s="68">
        <v>0</v>
      </c>
      <c r="N11" s="105">
        <f t="shared" si="1"/>
        <v>6071.3385200000002</v>
      </c>
    </row>
    <row r="12" spans="1:16">
      <c r="A12" s="20"/>
      <c r="B12" s="113" t="s">
        <v>321</v>
      </c>
      <c r="C12" s="114" t="s">
        <v>232</v>
      </c>
      <c r="D12" s="68">
        <v>0</v>
      </c>
      <c r="E12" s="68">
        <v>65000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105">
        <f t="shared" si="1"/>
        <v>65000</v>
      </c>
    </row>
    <row r="13" spans="1:16">
      <c r="A13" s="20"/>
      <c r="B13" s="113" t="s">
        <v>337</v>
      </c>
      <c r="C13" s="114" t="s">
        <v>233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105">
        <f t="shared" si="1"/>
        <v>0</v>
      </c>
    </row>
    <row r="14" spans="1:16">
      <c r="A14" s="20"/>
      <c r="B14" s="113" t="s">
        <v>338</v>
      </c>
      <c r="C14" s="114" t="s">
        <v>234</v>
      </c>
      <c r="D14" s="68">
        <v>0</v>
      </c>
      <c r="E14" s="68">
        <v>0</v>
      </c>
      <c r="F14" s="68">
        <v>1116.8214539999999</v>
      </c>
      <c r="G14" s="68">
        <v>0</v>
      </c>
      <c r="H14" s="68">
        <v>0</v>
      </c>
      <c r="I14" s="68">
        <v>555.24923999999999</v>
      </c>
      <c r="J14" s="68">
        <v>1873.989116</v>
      </c>
      <c r="K14" s="68">
        <v>0</v>
      </c>
      <c r="L14" s="68">
        <v>2399.3319651399997</v>
      </c>
      <c r="M14" s="68">
        <v>56.1</v>
      </c>
      <c r="N14" s="105">
        <f t="shared" si="1"/>
        <v>6001.4917751399998</v>
      </c>
    </row>
    <row r="15" spans="1:16">
      <c r="A15" s="20"/>
      <c r="B15" s="113" t="s">
        <v>339</v>
      </c>
      <c r="C15" s="114" t="s">
        <v>28</v>
      </c>
      <c r="D15" s="68">
        <v>0</v>
      </c>
      <c r="E15" s="68">
        <v>0</v>
      </c>
      <c r="F15" s="68">
        <v>46171.139144981629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208810.87434044076</v>
      </c>
      <c r="N15" s="105">
        <f t="shared" si="1"/>
        <v>254982.01348542239</v>
      </c>
    </row>
    <row r="16" spans="1:16">
      <c r="A16" s="20"/>
      <c r="B16" s="115">
        <v>2</v>
      </c>
      <c r="C16" s="116" t="s">
        <v>235</v>
      </c>
      <c r="D16" s="117">
        <f>SUM(D17:D24)-D19</f>
        <v>619572.68640999915</v>
      </c>
      <c r="E16" s="117">
        <f t="shared" ref="E16:M16" si="2">SUM(E17:E24)-E19</f>
        <v>16429.063740000012</v>
      </c>
      <c r="F16" s="117">
        <f t="shared" si="2"/>
        <v>88468.712930000009</v>
      </c>
      <c r="G16" s="117">
        <f t="shared" si="2"/>
        <v>136175.87722999981</v>
      </c>
      <c r="H16" s="117">
        <f t="shared" si="2"/>
        <v>131970.9167399999</v>
      </c>
      <c r="I16" s="117">
        <f t="shared" si="2"/>
        <v>156471.95854999986</v>
      </c>
      <c r="J16" s="117">
        <f t="shared" si="2"/>
        <v>173086.04655999973</v>
      </c>
      <c r="K16" s="117">
        <f t="shared" si="2"/>
        <v>153052.15402000048</v>
      </c>
      <c r="L16" s="117">
        <f t="shared" si="2"/>
        <v>58678.263731999985</v>
      </c>
      <c r="M16" s="117">
        <f t="shared" si="2"/>
        <v>192440.47383000047</v>
      </c>
      <c r="N16" s="117">
        <f t="shared" si="1"/>
        <v>1726346.1537419995</v>
      </c>
      <c r="P16" s="7"/>
    </row>
    <row r="17" spans="1:14">
      <c r="A17" s="20"/>
      <c r="B17" s="113" t="s">
        <v>322</v>
      </c>
      <c r="C17" s="77" t="s">
        <v>236</v>
      </c>
      <c r="D17" s="11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105">
        <v>0</v>
      </c>
    </row>
    <row r="18" spans="1:14" ht="13.5" customHeight="1">
      <c r="A18" s="20"/>
      <c r="B18" s="113" t="s">
        <v>323</v>
      </c>
      <c r="C18" s="77" t="s">
        <v>36</v>
      </c>
      <c r="D18" s="68">
        <v>124945.40093</v>
      </c>
      <c r="E18" s="68">
        <v>1.6129899999999999</v>
      </c>
      <c r="F18" s="68">
        <v>20850.964619999999</v>
      </c>
      <c r="G18" s="68">
        <v>32909.98487</v>
      </c>
      <c r="H18" s="68">
        <v>2784.1195800000005</v>
      </c>
      <c r="I18" s="68">
        <v>10738.780570000001</v>
      </c>
      <c r="J18" s="68">
        <v>12110.252009999998</v>
      </c>
      <c r="K18" s="68">
        <v>19585.779760000009</v>
      </c>
      <c r="L18" s="68">
        <v>11088.626119999988</v>
      </c>
      <c r="M18" s="68">
        <v>75896.019249999968</v>
      </c>
      <c r="N18" s="105">
        <v>310911.54069999995</v>
      </c>
    </row>
    <row r="19" spans="1:14">
      <c r="A19" s="20"/>
      <c r="B19" s="113" t="s">
        <v>324</v>
      </c>
      <c r="C19" s="77" t="s">
        <v>237</v>
      </c>
      <c r="D19" s="118">
        <v>494627.28547999909</v>
      </c>
      <c r="E19" s="68">
        <v>16427.450750000011</v>
      </c>
      <c r="F19" s="68">
        <v>48064.214070000009</v>
      </c>
      <c r="G19" s="68">
        <v>103265.89235999978</v>
      </c>
      <c r="H19" s="68">
        <v>129186.79715999989</v>
      </c>
      <c r="I19" s="68">
        <v>145733.17797999986</v>
      </c>
      <c r="J19" s="68">
        <v>160975.79454999973</v>
      </c>
      <c r="K19" s="68">
        <v>133466.37426000048</v>
      </c>
      <c r="L19" s="68">
        <v>355.822</v>
      </c>
      <c r="M19" s="68">
        <v>0</v>
      </c>
      <c r="N19" s="105">
        <v>1232102.8086099988</v>
      </c>
    </row>
    <row r="20" spans="1:14">
      <c r="A20" s="20"/>
      <c r="B20" s="113" t="s">
        <v>238</v>
      </c>
      <c r="C20" s="119" t="s">
        <v>239</v>
      </c>
      <c r="D20" s="71">
        <v>494509.7055599991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105">
        <v>494509.7055599991</v>
      </c>
    </row>
    <row r="21" spans="1:14">
      <c r="A21" s="20"/>
      <c r="B21" s="113" t="s">
        <v>240</v>
      </c>
      <c r="C21" s="119" t="s">
        <v>241</v>
      </c>
      <c r="D21" s="71">
        <v>117.57992</v>
      </c>
      <c r="E21" s="71">
        <v>16427.450750000011</v>
      </c>
      <c r="F21" s="71">
        <v>48064.214070000009</v>
      </c>
      <c r="G21" s="71">
        <v>103265.89235999978</v>
      </c>
      <c r="H21" s="71">
        <v>129186.79715999989</v>
      </c>
      <c r="I21" s="71">
        <v>145733.17797999986</v>
      </c>
      <c r="J21" s="71">
        <v>160975.79454999973</v>
      </c>
      <c r="K21" s="71">
        <v>133466.37426000048</v>
      </c>
      <c r="L21" s="71">
        <v>355.822</v>
      </c>
      <c r="M21" s="71">
        <v>0</v>
      </c>
      <c r="N21" s="105">
        <v>737593.10304999992</v>
      </c>
    </row>
    <row r="22" spans="1:14">
      <c r="A22" s="20"/>
      <c r="B22" s="113" t="s">
        <v>325</v>
      </c>
      <c r="C22" s="77" t="s">
        <v>242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28918.615612000001</v>
      </c>
      <c r="M22" s="68">
        <v>52700</v>
      </c>
      <c r="N22" s="105">
        <v>81618.615611999994</v>
      </c>
    </row>
    <row r="23" spans="1:14">
      <c r="A23" s="20"/>
      <c r="B23" s="113" t="s">
        <v>326</v>
      </c>
      <c r="C23" s="114" t="s">
        <v>37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18315.199999999997</v>
      </c>
      <c r="M23" s="68">
        <v>0</v>
      </c>
      <c r="N23" s="105">
        <v>18315.199999999997</v>
      </c>
    </row>
    <row r="24" spans="1:14">
      <c r="A24" s="20"/>
      <c r="B24" s="113" t="s">
        <v>327</v>
      </c>
      <c r="C24" s="114" t="s">
        <v>41</v>
      </c>
      <c r="D24" s="68">
        <v>0</v>
      </c>
      <c r="E24" s="68">
        <v>0</v>
      </c>
      <c r="F24" s="68">
        <v>19553.534239999997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63844.4545800005</v>
      </c>
      <c r="N24" s="105">
        <v>83397.988820000493</v>
      </c>
    </row>
    <row r="25" spans="1:14">
      <c r="A25" s="20"/>
      <c r="B25" s="115">
        <v>3</v>
      </c>
      <c r="C25" s="116" t="s">
        <v>243</v>
      </c>
      <c r="D25" s="117">
        <f>D7-D16</f>
        <v>-381660.94518381864</v>
      </c>
      <c r="E25" s="117">
        <f t="shared" ref="E25:M25" si="3">E7-E16</f>
        <v>60239.551271651741</v>
      </c>
      <c r="F25" s="117">
        <f t="shared" si="3"/>
        <v>1722.7319183724758</v>
      </c>
      <c r="G25" s="117">
        <f t="shared" si="3"/>
        <v>-54200.626899999683</v>
      </c>
      <c r="H25" s="117">
        <f t="shared" si="3"/>
        <v>-2445.8943663599202</v>
      </c>
      <c r="I25" s="117">
        <f t="shared" si="3"/>
        <v>-42756.689490999823</v>
      </c>
      <c r="J25" s="117">
        <f t="shared" si="3"/>
        <v>-40819.79615508081</v>
      </c>
      <c r="K25" s="117">
        <f t="shared" si="3"/>
        <v>220068.95806413703</v>
      </c>
      <c r="L25" s="117">
        <f t="shared" si="3"/>
        <v>242464.1998931405</v>
      </c>
      <c r="M25" s="117">
        <f t="shared" si="3"/>
        <v>179311.13719916969</v>
      </c>
      <c r="N25" s="117">
        <f t="shared" si="1"/>
        <v>181922.62625021266</v>
      </c>
    </row>
    <row r="26" spans="1:14">
      <c r="A26" s="20"/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</sheetData>
  <mergeCells count="3">
    <mergeCell ref="B3:M3"/>
    <mergeCell ref="C4:E4"/>
    <mergeCell ref="L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="89" zoomScaleNormal="89" workbookViewId="0">
      <selection activeCell="D24" sqref="D24"/>
    </sheetView>
  </sheetViews>
  <sheetFormatPr defaultColWidth="9.109375" defaultRowHeight="13.2"/>
  <cols>
    <col min="1" max="1" width="4.77734375" style="3" customWidth="1"/>
    <col min="2" max="2" width="4.77734375" style="1" bestFit="1" customWidth="1"/>
    <col min="3" max="3" width="58.88671875" style="3" customWidth="1"/>
    <col min="4" max="4" width="17" style="3" customWidth="1"/>
    <col min="5" max="8" width="23" style="3" customWidth="1"/>
    <col min="9" max="16384" width="9.109375" style="3"/>
  </cols>
  <sheetData>
    <row r="1" spans="1:8" ht="52.95" customHeight="1">
      <c r="C1" s="72"/>
    </row>
    <row r="2" spans="1:8" ht="40.950000000000003" customHeight="1">
      <c r="B2" s="120"/>
      <c r="C2" s="44" t="s">
        <v>425</v>
      </c>
      <c r="D2" s="106"/>
      <c r="E2" s="106"/>
      <c r="F2" s="106"/>
      <c r="G2" s="106"/>
      <c r="H2" s="106"/>
    </row>
    <row r="3" spans="1:8">
      <c r="A3" s="20"/>
      <c r="B3" s="179"/>
      <c r="C3" s="179"/>
      <c r="D3" s="179"/>
      <c r="E3" s="179"/>
      <c r="F3" s="179"/>
      <c r="G3" s="179"/>
      <c r="H3" s="179"/>
    </row>
    <row r="4" spans="1:8">
      <c r="A4" s="20"/>
      <c r="B4" s="89"/>
      <c r="C4" s="89"/>
      <c r="D4" s="89"/>
      <c r="E4" s="89"/>
      <c r="F4" s="89"/>
      <c r="G4" s="89"/>
      <c r="H4" s="164" t="s">
        <v>276</v>
      </c>
    </row>
    <row r="5" spans="1:8" hidden="1">
      <c r="A5" s="20"/>
      <c r="B5" s="121"/>
      <c r="C5" s="180" t="s">
        <v>244</v>
      </c>
      <c r="D5" s="180"/>
      <c r="E5" s="122"/>
      <c r="F5" s="122"/>
      <c r="G5" s="181" t="s">
        <v>0</v>
      </c>
      <c r="H5" s="181"/>
    </row>
    <row r="6" spans="1:8" ht="63" customHeight="1">
      <c r="A6" s="20"/>
      <c r="B6" s="123"/>
      <c r="C6" s="110"/>
      <c r="D6" s="110" t="s">
        <v>149</v>
      </c>
      <c r="E6" s="49" t="s">
        <v>245</v>
      </c>
      <c r="F6" s="49" t="s">
        <v>246</v>
      </c>
      <c r="G6" s="49" t="s">
        <v>247</v>
      </c>
      <c r="H6" s="49" t="s">
        <v>125</v>
      </c>
    </row>
    <row r="7" spans="1:8" hidden="1">
      <c r="A7" s="20"/>
      <c r="B7" s="64"/>
      <c r="C7" s="112" t="s">
        <v>248</v>
      </c>
      <c r="D7" s="112" t="s">
        <v>169</v>
      </c>
      <c r="E7" s="66" t="s">
        <v>245</v>
      </c>
      <c r="F7" s="66" t="s">
        <v>249</v>
      </c>
      <c r="G7" s="66" t="s">
        <v>250</v>
      </c>
      <c r="H7" s="66" t="s">
        <v>251</v>
      </c>
    </row>
    <row r="8" spans="1:8">
      <c r="A8" s="20"/>
      <c r="B8" s="52">
        <v>1</v>
      </c>
      <c r="C8" s="53" t="s">
        <v>228</v>
      </c>
      <c r="D8" s="54">
        <f>SUM(E8:H8)</f>
        <v>1908268.7799952123</v>
      </c>
      <c r="E8" s="124">
        <f>SUM(E9:E16)</f>
        <v>1638750.5003452122</v>
      </c>
      <c r="F8" s="124">
        <f t="shared" ref="F8:H8" si="0">SUM(F9:F16)</f>
        <v>228359.91008</v>
      </c>
      <c r="G8" s="124">
        <f t="shared" si="0"/>
        <v>36802.785830000001</v>
      </c>
      <c r="H8" s="124">
        <f t="shared" si="0"/>
        <v>4355.5837400001201</v>
      </c>
    </row>
    <row r="9" spans="1:8">
      <c r="A9" s="20"/>
      <c r="B9" s="74" t="s">
        <v>317</v>
      </c>
      <c r="C9" s="114" t="s">
        <v>252</v>
      </c>
      <c r="D9" s="105">
        <f t="shared" ref="D9:D25" si="1">SUM(E9:H9)</f>
        <v>310693.82418999996</v>
      </c>
      <c r="E9" s="118">
        <v>133352.48457</v>
      </c>
      <c r="F9" s="118">
        <v>150330.47401000001</v>
      </c>
      <c r="G9" s="118">
        <v>22657.878080000002</v>
      </c>
      <c r="H9" s="118">
        <v>4352.9875299999549</v>
      </c>
    </row>
    <row r="10" spans="1:8">
      <c r="A10" s="20"/>
      <c r="B10" s="74" t="s">
        <v>318</v>
      </c>
      <c r="C10" s="114" t="s">
        <v>230</v>
      </c>
      <c r="D10" s="105">
        <f t="shared" si="1"/>
        <v>42143.050499999998</v>
      </c>
      <c r="E10" s="118">
        <v>29343.8943</v>
      </c>
      <c r="F10" s="118">
        <v>12799.156199999999</v>
      </c>
      <c r="G10" s="118">
        <v>0</v>
      </c>
      <c r="H10" s="118">
        <v>-1.8189894035458565E-12</v>
      </c>
    </row>
    <row r="11" spans="1:8">
      <c r="A11" s="20"/>
      <c r="B11" s="74" t="s">
        <v>319</v>
      </c>
      <c r="C11" s="114" t="s">
        <v>10</v>
      </c>
      <c r="D11" s="105">
        <f t="shared" si="1"/>
        <v>1223377.0615246508</v>
      </c>
      <c r="E11" s="118">
        <v>1184269.8535446508</v>
      </c>
      <c r="F11" s="118">
        <v>32036.630920000003</v>
      </c>
      <c r="G11" s="118">
        <v>7068.8770099999992</v>
      </c>
      <c r="H11" s="118">
        <v>1.7000500001786349</v>
      </c>
    </row>
    <row r="12" spans="1:8">
      <c r="A12" s="20"/>
      <c r="B12" s="74" t="s">
        <v>320</v>
      </c>
      <c r="C12" s="77" t="s">
        <v>253</v>
      </c>
      <c r="D12" s="105">
        <f t="shared" si="1"/>
        <v>12072.830300000009</v>
      </c>
      <c r="E12" s="118">
        <v>4327.3586700000014</v>
      </c>
      <c r="F12" s="118">
        <v>1800.0798499999999</v>
      </c>
      <c r="G12" s="118">
        <v>5945.3917799999999</v>
      </c>
      <c r="H12" s="118">
        <v>7.2759576141834259E-12</v>
      </c>
    </row>
    <row r="13" spans="1:8">
      <c r="A13" s="20"/>
      <c r="B13" s="74" t="s">
        <v>321</v>
      </c>
      <c r="C13" s="114" t="s">
        <v>233</v>
      </c>
      <c r="D13" s="105">
        <f t="shared" si="1"/>
        <v>0</v>
      </c>
      <c r="E13" s="118">
        <v>0</v>
      </c>
      <c r="F13" s="118">
        <v>0</v>
      </c>
      <c r="G13" s="118">
        <v>0</v>
      </c>
      <c r="H13" s="118">
        <v>0</v>
      </c>
    </row>
    <row r="14" spans="1:8">
      <c r="A14" s="20"/>
      <c r="B14" s="74" t="s">
        <v>337</v>
      </c>
      <c r="C14" s="114" t="s">
        <v>254</v>
      </c>
      <c r="D14" s="105">
        <f t="shared" si="1"/>
        <v>65000</v>
      </c>
      <c r="E14" s="118">
        <v>65000</v>
      </c>
      <c r="F14" s="118">
        <v>0</v>
      </c>
      <c r="G14" s="118">
        <v>0</v>
      </c>
      <c r="H14" s="118">
        <v>0</v>
      </c>
    </row>
    <row r="15" spans="1:8">
      <c r="A15" s="20"/>
      <c r="B15" s="74" t="s">
        <v>338</v>
      </c>
      <c r="C15" s="114" t="s">
        <v>255</v>
      </c>
      <c r="D15" s="105">
        <f t="shared" si="1"/>
        <v>105545.54246000001</v>
      </c>
      <c r="E15" s="118">
        <v>105545.54246000001</v>
      </c>
      <c r="F15" s="118">
        <v>0</v>
      </c>
      <c r="G15" s="118">
        <v>0</v>
      </c>
      <c r="H15" s="118">
        <v>0</v>
      </c>
    </row>
    <row r="16" spans="1:8">
      <c r="A16" s="20"/>
      <c r="B16" s="74" t="s">
        <v>339</v>
      </c>
      <c r="C16" s="114" t="s">
        <v>28</v>
      </c>
      <c r="D16" s="105">
        <f t="shared" si="1"/>
        <v>149436.47102056158</v>
      </c>
      <c r="E16" s="118">
        <v>116911.36680056161</v>
      </c>
      <c r="F16" s="118">
        <v>31393.569100000004</v>
      </c>
      <c r="G16" s="118">
        <v>1130.63896</v>
      </c>
      <c r="H16" s="118">
        <v>0.89615999998079587</v>
      </c>
    </row>
    <row r="17" spans="1:8">
      <c r="A17" s="20"/>
      <c r="B17" s="52">
        <v>2</v>
      </c>
      <c r="C17" s="53" t="s">
        <v>235</v>
      </c>
      <c r="D17" s="54">
        <f t="shared" si="1"/>
        <v>1726346.1537419995</v>
      </c>
      <c r="E17" s="124">
        <f>SUM(E18:E25)-E20</f>
        <v>1344933.2024799997</v>
      </c>
      <c r="F17" s="124">
        <f t="shared" ref="F17:H17" si="2">SUM(F18:F25)-F20</f>
        <v>329806.38735999994</v>
      </c>
      <c r="G17" s="124">
        <f t="shared" si="2"/>
        <v>47469.759009999994</v>
      </c>
      <c r="H17" s="124">
        <f t="shared" si="2"/>
        <v>4136.8048920000465</v>
      </c>
    </row>
    <row r="18" spans="1:8">
      <c r="A18" s="20"/>
      <c r="B18" s="74" t="s">
        <v>322</v>
      </c>
      <c r="C18" s="77" t="s">
        <v>256</v>
      </c>
      <c r="D18" s="105">
        <f t="shared" si="1"/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ht="26.4">
      <c r="A19" s="20"/>
      <c r="B19" s="74" t="s">
        <v>323</v>
      </c>
      <c r="C19" s="77" t="s">
        <v>257</v>
      </c>
      <c r="D19" s="105">
        <f t="shared" si="1"/>
        <v>310911.54069999995</v>
      </c>
      <c r="E19" s="118">
        <v>277716.3725</v>
      </c>
      <c r="F19" s="118">
        <v>21096.555189999999</v>
      </c>
      <c r="G19" s="118">
        <v>9974.1972100000003</v>
      </c>
      <c r="H19" s="118">
        <v>2124.4157999999588</v>
      </c>
    </row>
    <row r="20" spans="1:8">
      <c r="A20" s="20"/>
      <c r="B20" s="74" t="s">
        <v>324</v>
      </c>
      <c r="C20" s="114" t="s">
        <v>258</v>
      </c>
      <c r="D20" s="105">
        <f t="shared" si="1"/>
        <v>1232102.808609999</v>
      </c>
      <c r="E20" s="118">
        <v>973836.34040999901</v>
      </c>
      <c r="F20" s="118">
        <v>219148.54550999997</v>
      </c>
      <c r="G20" s="118">
        <v>37115.01453</v>
      </c>
      <c r="H20" s="118">
        <v>2002.9081600000818</v>
      </c>
    </row>
    <row r="21" spans="1:8">
      <c r="A21" s="20"/>
      <c r="B21" s="74" t="s">
        <v>238</v>
      </c>
      <c r="C21" s="114" t="s">
        <v>259</v>
      </c>
      <c r="D21" s="105">
        <f t="shared" si="1"/>
        <v>494509.7055599991</v>
      </c>
      <c r="E21" s="118">
        <v>389779.30074999906</v>
      </c>
      <c r="F21" s="118">
        <v>71802.545369999993</v>
      </c>
      <c r="G21" s="118">
        <v>30924.951279999997</v>
      </c>
      <c r="H21" s="118">
        <v>2002.9081600000463</v>
      </c>
    </row>
    <row r="22" spans="1:8">
      <c r="A22" s="20"/>
      <c r="B22" s="74" t="s">
        <v>240</v>
      </c>
      <c r="C22" s="114" t="s">
        <v>260</v>
      </c>
      <c r="D22" s="105">
        <f t="shared" si="1"/>
        <v>737593.10305000003</v>
      </c>
      <c r="E22" s="118">
        <v>584057.03966000001</v>
      </c>
      <c r="F22" s="118">
        <v>147346.00013999999</v>
      </c>
      <c r="G22" s="118">
        <v>6190.0632500000002</v>
      </c>
      <c r="H22" s="118">
        <v>3.5470293369144201E-11</v>
      </c>
    </row>
    <row r="23" spans="1:8">
      <c r="A23" s="20"/>
      <c r="B23" s="74" t="s">
        <v>325</v>
      </c>
      <c r="C23" s="114" t="s">
        <v>242</v>
      </c>
      <c r="D23" s="105">
        <f t="shared" si="1"/>
        <v>81618.615612000009</v>
      </c>
      <c r="E23" s="118">
        <v>0</v>
      </c>
      <c r="F23" s="118">
        <v>81618.615610000008</v>
      </c>
      <c r="G23" s="118">
        <v>0</v>
      </c>
      <c r="H23" s="118">
        <v>2.0000006770715117E-6</v>
      </c>
    </row>
    <row r="24" spans="1:8">
      <c r="A24" s="20"/>
      <c r="B24" s="74" t="s">
        <v>326</v>
      </c>
      <c r="C24" s="114" t="s">
        <v>37</v>
      </c>
      <c r="D24" s="105">
        <f t="shared" si="1"/>
        <v>18315.2</v>
      </c>
      <c r="E24" s="118">
        <v>18315.2</v>
      </c>
      <c r="F24" s="118">
        <v>0</v>
      </c>
      <c r="G24" s="118">
        <v>0</v>
      </c>
      <c r="H24" s="118">
        <v>0</v>
      </c>
    </row>
    <row r="25" spans="1:8">
      <c r="A25" s="20"/>
      <c r="B25" s="74" t="s">
        <v>327</v>
      </c>
      <c r="C25" s="114" t="s">
        <v>41</v>
      </c>
      <c r="D25" s="105">
        <f t="shared" si="1"/>
        <v>83397.988820000493</v>
      </c>
      <c r="E25" s="118">
        <v>75065.289570000488</v>
      </c>
      <c r="F25" s="118">
        <v>7942.6710499999999</v>
      </c>
      <c r="G25" s="118">
        <v>380.54727000000003</v>
      </c>
      <c r="H25" s="118">
        <v>9.4809300000051735</v>
      </c>
    </row>
    <row r="26" spans="1:8">
      <c r="A26" s="20"/>
      <c r="B26" s="182" t="s">
        <v>261</v>
      </c>
      <c r="C26" s="182"/>
      <c r="D26" s="182"/>
      <c r="E26" s="182"/>
      <c r="F26" s="182"/>
      <c r="G26" s="182"/>
      <c r="H26" s="182"/>
    </row>
    <row r="27" spans="1:8">
      <c r="A27" s="20"/>
      <c r="B27" s="52">
        <v>3</v>
      </c>
      <c r="C27" s="53" t="s">
        <v>262</v>
      </c>
      <c r="D27" s="54"/>
      <c r="E27" s="124"/>
      <c r="F27" s="124"/>
      <c r="G27" s="124"/>
      <c r="H27" s="124"/>
    </row>
    <row r="28" spans="1:8">
      <c r="A28" s="20"/>
      <c r="B28" s="74" t="s">
        <v>342</v>
      </c>
      <c r="C28" s="99" t="s">
        <v>263</v>
      </c>
      <c r="D28" s="125">
        <v>-0.10231359640600113</v>
      </c>
      <c r="E28" s="99"/>
      <c r="F28" s="99"/>
      <c r="G28" s="99"/>
      <c r="H28" s="99"/>
    </row>
    <row r="29" spans="1:8">
      <c r="A29" s="20"/>
      <c r="B29" s="74" t="s">
        <v>343</v>
      </c>
      <c r="C29" s="98" t="s">
        <v>264</v>
      </c>
      <c r="D29" s="125">
        <v>-4.4457347883979776E-4</v>
      </c>
      <c r="E29" s="99"/>
      <c r="F29" s="99"/>
      <c r="G29" s="99"/>
      <c r="H29" s="99"/>
    </row>
    <row r="30" spans="1:8">
      <c r="A30" s="20"/>
      <c r="B30" s="74" t="s">
        <v>344</v>
      </c>
      <c r="C30" s="98" t="s">
        <v>265</v>
      </c>
      <c r="D30" s="125">
        <v>8.7884894700675047E-4</v>
      </c>
      <c r="E30" s="99"/>
      <c r="F30" s="99"/>
      <c r="G30" s="99"/>
      <c r="H30" s="99"/>
    </row>
    <row r="31" spans="1:8">
      <c r="A31" s="20"/>
      <c r="B31" s="74" t="s">
        <v>345</v>
      </c>
      <c r="C31" s="98" t="s">
        <v>266</v>
      </c>
      <c r="D31" s="125">
        <v>-0.10275816988484092</v>
      </c>
      <c r="E31" s="99"/>
      <c r="F31" s="99"/>
      <c r="G31" s="99"/>
      <c r="H31" s="99"/>
    </row>
    <row r="32" spans="1:8">
      <c r="A32" s="20"/>
      <c r="B32" s="126"/>
      <c r="C32" s="89"/>
      <c r="D32" s="127"/>
      <c r="E32" s="100"/>
      <c r="F32" s="100"/>
      <c r="G32" s="100"/>
      <c r="H32" s="100"/>
    </row>
    <row r="33" spans="1:8">
      <c r="A33" s="20"/>
      <c r="B33" s="126"/>
      <c r="C33" s="89"/>
      <c r="D33" s="89"/>
      <c r="E33" s="89"/>
      <c r="F33" s="89"/>
      <c r="G33" s="89"/>
      <c r="H33" s="89"/>
    </row>
    <row r="34" spans="1:8" ht="28.5" customHeight="1">
      <c r="A34" s="20"/>
      <c r="B34" s="126"/>
      <c r="C34" s="183" t="s">
        <v>267</v>
      </c>
      <c r="D34" s="183"/>
      <c r="E34" s="183"/>
      <c r="F34" s="183"/>
      <c r="G34" s="89"/>
      <c r="H34" s="89"/>
    </row>
    <row r="35" spans="1:8">
      <c r="A35" s="20"/>
      <c r="B35" s="126"/>
      <c r="C35" s="49" t="s">
        <v>268</v>
      </c>
      <c r="D35" s="49" t="s">
        <v>269</v>
      </c>
      <c r="E35" s="49" t="s">
        <v>270</v>
      </c>
      <c r="F35" s="49" t="s">
        <v>271</v>
      </c>
      <c r="G35" s="89"/>
      <c r="H35" s="89"/>
    </row>
    <row r="36" spans="1:8">
      <c r="A36" s="20"/>
      <c r="B36" s="126"/>
      <c r="C36" s="96" t="s">
        <v>272</v>
      </c>
      <c r="D36" s="128">
        <v>0.1</v>
      </c>
      <c r="E36" s="128">
        <v>7.0000000000000007E-2</v>
      </c>
      <c r="F36" s="129"/>
      <c r="G36" s="89"/>
      <c r="H36" s="89"/>
    </row>
    <row r="37" spans="1:8">
      <c r="A37" s="20"/>
      <c r="B37" s="126"/>
      <c r="C37" s="96" t="s">
        <v>273</v>
      </c>
      <c r="D37" s="128">
        <v>0.1</v>
      </c>
      <c r="E37" s="128">
        <v>7.0000000000000007E-2</v>
      </c>
      <c r="F37" s="129"/>
      <c r="G37" s="89"/>
      <c r="H37" s="89"/>
    </row>
    <row r="38" spans="1:8">
      <c r="A38" s="20"/>
      <c r="B38" s="126"/>
      <c r="C38" s="96" t="s">
        <v>274</v>
      </c>
      <c r="D38" s="128">
        <v>0.2</v>
      </c>
      <c r="E38" s="128">
        <v>0.14000000000000001</v>
      </c>
      <c r="F38" s="128">
        <v>0.03</v>
      </c>
      <c r="G38" s="89"/>
      <c r="H38" s="89"/>
    </row>
    <row r="39" spans="1:8">
      <c r="A39" s="20"/>
      <c r="B39" s="126"/>
      <c r="C39" s="96" t="s">
        <v>275</v>
      </c>
      <c r="D39" s="128">
        <v>0.2</v>
      </c>
      <c r="E39" s="128">
        <v>0.14000000000000001</v>
      </c>
      <c r="F39" s="128">
        <v>0.03</v>
      </c>
      <c r="G39" s="89"/>
      <c r="H39" s="89"/>
    </row>
  </sheetData>
  <mergeCells count="5">
    <mergeCell ref="B3:H3"/>
    <mergeCell ref="C5:D5"/>
    <mergeCell ref="G5:H5"/>
    <mergeCell ref="B26:H26"/>
    <mergeCell ref="C34:F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7"/>
  <sheetViews>
    <sheetView showGridLines="0" zoomScale="90" zoomScaleNormal="90" zoomScaleSheetLayoutView="100" workbookViewId="0">
      <selection activeCell="B2" sqref="B2:C2"/>
    </sheetView>
  </sheetViews>
  <sheetFormatPr defaultColWidth="9.109375" defaultRowHeight="13.2"/>
  <cols>
    <col min="1" max="1" width="5.6640625" style="8" customWidth="1"/>
    <col min="2" max="2" width="41.109375" style="8" customWidth="1"/>
    <col min="3" max="3" width="33.21875" style="9" customWidth="1"/>
    <col min="4" max="4" width="23" style="8" customWidth="1"/>
    <col min="5" max="5" width="28.44140625" style="8" customWidth="1"/>
    <col min="6" max="6" width="10.77734375" style="8" bestFit="1" customWidth="1"/>
    <col min="7" max="8" width="9.109375" style="8"/>
    <col min="9" max="9" width="11.77734375" style="8" bestFit="1" customWidth="1"/>
    <col min="10" max="16384" width="9.109375" style="8"/>
  </cols>
  <sheetData>
    <row r="1" spans="1:7" ht="51" customHeight="1">
      <c r="A1" s="32"/>
      <c r="B1" s="72"/>
      <c r="C1" s="72"/>
      <c r="D1" s="72"/>
      <c r="E1" s="32"/>
      <c r="F1" s="32"/>
      <c r="G1" s="32"/>
    </row>
    <row r="2" spans="1:7" ht="46.05" customHeight="1">
      <c r="A2" s="32"/>
      <c r="B2" s="192" t="s">
        <v>426</v>
      </c>
      <c r="C2" s="192"/>
      <c r="D2" s="44"/>
      <c r="E2" s="130"/>
      <c r="F2" s="32"/>
      <c r="G2" s="32"/>
    </row>
    <row r="3" spans="1:7">
      <c r="A3" s="32"/>
      <c r="B3" s="130"/>
      <c r="C3" s="131"/>
      <c r="D3" s="130"/>
      <c r="E3" s="130"/>
      <c r="F3" s="32"/>
      <c r="G3" s="32"/>
    </row>
    <row r="4" spans="1:7">
      <c r="A4" s="32"/>
      <c r="B4" s="132"/>
      <c r="C4" s="131"/>
      <c r="D4" s="133" t="s">
        <v>276</v>
      </c>
      <c r="E4" s="134"/>
      <c r="F4" s="32"/>
      <c r="G4" s="32"/>
    </row>
    <row r="5" spans="1:7" ht="16.5" customHeight="1">
      <c r="A5" s="32"/>
      <c r="B5" s="185" t="s">
        <v>427</v>
      </c>
      <c r="C5" s="185"/>
      <c r="D5" s="135">
        <v>150566.29701000007</v>
      </c>
      <c r="E5" s="130"/>
      <c r="F5" s="32"/>
      <c r="G5" s="32"/>
    </row>
    <row r="6" spans="1:7" ht="16.5" customHeight="1">
      <c r="A6" s="32"/>
      <c r="B6" s="184" t="s">
        <v>277</v>
      </c>
      <c r="C6" s="184"/>
      <c r="D6" s="136">
        <v>138200.39296</v>
      </c>
      <c r="E6" s="130"/>
      <c r="F6" s="32"/>
      <c r="G6" s="32"/>
    </row>
    <row r="7" spans="1:7" ht="16.5" customHeight="1">
      <c r="A7" s="32"/>
      <c r="B7" s="184" t="s">
        <v>278</v>
      </c>
      <c r="C7" s="184"/>
      <c r="D7" s="136">
        <v>0</v>
      </c>
      <c r="E7" s="130"/>
      <c r="F7" s="32"/>
      <c r="G7" s="32"/>
    </row>
    <row r="8" spans="1:7" ht="16.5" customHeight="1">
      <c r="A8" s="32"/>
      <c r="B8" s="184" t="s">
        <v>279</v>
      </c>
      <c r="C8" s="184"/>
      <c r="D8" s="136">
        <v>483.77005000000003</v>
      </c>
      <c r="E8" s="130"/>
      <c r="F8" s="32"/>
      <c r="G8" s="32"/>
    </row>
    <row r="9" spans="1:7" ht="16.5" customHeight="1">
      <c r="A9" s="32"/>
      <c r="B9" s="184" t="s">
        <v>280</v>
      </c>
      <c r="C9" s="184"/>
      <c r="D9" s="137">
        <v>11882.134000000067</v>
      </c>
      <c r="E9" s="130"/>
      <c r="F9" s="32"/>
      <c r="G9" s="32"/>
    </row>
    <row r="10" spans="1:7" ht="16.5" customHeight="1">
      <c r="A10" s="32"/>
      <c r="B10" s="186" t="s">
        <v>281</v>
      </c>
      <c r="C10" s="186"/>
      <c r="D10" s="137">
        <v>11882.134000000067</v>
      </c>
      <c r="E10" s="130"/>
      <c r="F10" s="32"/>
      <c r="G10" s="32"/>
    </row>
    <row r="11" spans="1:7" ht="16.5" customHeight="1">
      <c r="A11" s="32"/>
      <c r="B11" s="186" t="s">
        <v>428</v>
      </c>
      <c r="C11" s="186"/>
      <c r="D11" s="137">
        <v>0</v>
      </c>
      <c r="E11" s="130"/>
      <c r="F11" s="32"/>
      <c r="G11" s="32"/>
    </row>
    <row r="12" spans="1:7" ht="16.5" customHeight="1">
      <c r="A12" s="32"/>
      <c r="B12" s="186" t="s">
        <v>282</v>
      </c>
      <c r="C12" s="186"/>
      <c r="D12" s="137">
        <v>0</v>
      </c>
      <c r="E12" s="130"/>
      <c r="F12" s="32"/>
      <c r="G12" s="32"/>
    </row>
    <row r="13" spans="1:7" ht="16.5" customHeight="1">
      <c r="A13" s="32"/>
      <c r="B13" s="187" t="s">
        <v>283</v>
      </c>
      <c r="C13" s="188"/>
      <c r="D13" s="136">
        <v>0</v>
      </c>
      <c r="E13" s="130"/>
      <c r="F13" s="32"/>
      <c r="G13" s="32"/>
    </row>
    <row r="14" spans="1:7" ht="16.5" customHeight="1">
      <c r="A14" s="32"/>
      <c r="B14" s="185" t="s">
        <v>284</v>
      </c>
      <c r="C14" s="185"/>
      <c r="D14" s="135">
        <v>21464.706059208853</v>
      </c>
      <c r="E14" s="130"/>
      <c r="F14" s="32"/>
      <c r="G14" s="32"/>
    </row>
    <row r="15" spans="1:7" ht="16.5" customHeight="1">
      <c r="A15" s="32"/>
      <c r="B15" s="184" t="s">
        <v>285</v>
      </c>
      <c r="C15" s="184"/>
      <c r="D15" s="137">
        <v>21464.706059208853</v>
      </c>
      <c r="E15" s="130"/>
      <c r="F15" s="32"/>
      <c r="G15" s="32"/>
    </row>
    <row r="16" spans="1:7" ht="16.5" customHeight="1">
      <c r="A16" s="32"/>
      <c r="B16" s="184" t="s">
        <v>286</v>
      </c>
      <c r="C16" s="184"/>
      <c r="D16" s="136">
        <v>0</v>
      </c>
      <c r="E16" s="130"/>
      <c r="F16" s="32"/>
      <c r="G16" s="32"/>
    </row>
    <row r="17" spans="1:10" ht="16.5" customHeight="1">
      <c r="A17" s="32"/>
      <c r="B17" s="185" t="s">
        <v>287</v>
      </c>
      <c r="C17" s="185"/>
      <c r="D17" s="135">
        <v>129101.59095079121</v>
      </c>
      <c r="E17" s="130"/>
      <c r="F17" s="32"/>
      <c r="G17" s="32"/>
    </row>
    <row r="18" spans="1:10" ht="16.5" customHeight="1">
      <c r="A18" s="32"/>
      <c r="B18" s="185" t="s">
        <v>429</v>
      </c>
      <c r="C18" s="185"/>
      <c r="D18" s="135">
        <v>95907.124717608269</v>
      </c>
      <c r="E18" s="130"/>
      <c r="F18" s="32"/>
      <c r="G18" s="32"/>
    </row>
    <row r="19" spans="1:10" ht="16.5" customHeight="1">
      <c r="A19" s="32"/>
      <c r="B19" s="184" t="s">
        <v>288</v>
      </c>
      <c r="C19" s="184"/>
      <c r="D19" s="137">
        <v>15420.650190000066</v>
      </c>
      <c r="E19" s="130"/>
      <c r="F19" s="32"/>
      <c r="G19" s="32"/>
    </row>
    <row r="20" spans="1:10" ht="16.5" customHeight="1">
      <c r="A20" s="32"/>
      <c r="B20" s="184" t="s">
        <v>289</v>
      </c>
      <c r="C20" s="184"/>
      <c r="D20" s="137">
        <v>15935.679052212596</v>
      </c>
      <c r="E20" s="130"/>
      <c r="F20" s="32"/>
      <c r="G20" s="32"/>
    </row>
    <row r="21" spans="1:10" ht="16.5" customHeight="1">
      <c r="A21" s="32"/>
      <c r="B21" s="184" t="s">
        <v>290</v>
      </c>
      <c r="C21" s="184"/>
      <c r="D21" s="137">
        <v>64550.795475395607</v>
      </c>
      <c r="E21" s="130"/>
      <c r="F21" s="32"/>
      <c r="G21" s="32"/>
    </row>
    <row r="22" spans="1:10" ht="16.5" customHeight="1">
      <c r="A22" s="32"/>
      <c r="B22" s="186" t="s">
        <v>291</v>
      </c>
      <c r="C22" s="186"/>
      <c r="D22" s="136">
        <v>0</v>
      </c>
      <c r="E22" s="130"/>
      <c r="F22" s="32"/>
      <c r="G22" s="32"/>
    </row>
    <row r="23" spans="1:10" ht="16.5" customHeight="1">
      <c r="A23" s="32"/>
      <c r="B23" s="186" t="s">
        <v>292</v>
      </c>
      <c r="C23" s="186"/>
      <c r="D23" s="136">
        <v>68347.446244799998</v>
      </c>
      <c r="E23" s="130"/>
      <c r="F23" s="32"/>
      <c r="G23" s="32"/>
    </row>
    <row r="24" spans="1:10" ht="16.5" customHeight="1">
      <c r="A24" s="32"/>
      <c r="B24" s="189" t="s">
        <v>293</v>
      </c>
      <c r="C24" s="189"/>
      <c r="D24" s="136">
        <v>0</v>
      </c>
      <c r="E24" s="130"/>
      <c r="F24" s="32"/>
      <c r="G24" s="32"/>
    </row>
    <row r="25" spans="1:10" ht="16.5" customHeight="1">
      <c r="A25" s="32"/>
      <c r="B25" s="185" t="s">
        <v>294</v>
      </c>
      <c r="C25" s="185"/>
      <c r="D25" s="135">
        <v>225008.71566839947</v>
      </c>
      <c r="E25" s="130"/>
      <c r="F25" s="32"/>
      <c r="G25" s="32"/>
    </row>
    <row r="26" spans="1:10" ht="16.5" customHeight="1">
      <c r="A26" s="32"/>
      <c r="B26" s="185" t="s">
        <v>295</v>
      </c>
      <c r="C26" s="185"/>
      <c r="D26" s="135">
        <v>591.03652</v>
      </c>
      <c r="E26" s="130"/>
      <c r="F26" s="32"/>
      <c r="G26" s="32"/>
    </row>
    <row r="27" spans="1:10" ht="25.5" customHeight="1">
      <c r="A27" s="32"/>
      <c r="B27" s="184" t="s">
        <v>296</v>
      </c>
      <c r="C27" s="184"/>
      <c r="D27" s="137">
        <v>300</v>
      </c>
      <c r="E27" s="130"/>
      <c r="F27" s="32"/>
      <c r="G27" s="32"/>
    </row>
    <row r="28" spans="1:10" ht="16.5" customHeight="1">
      <c r="A28" s="32"/>
      <c r="B28" s="184" t="s">
        <v>297</v>
      </c>
      <c r="C28" s="184"/>
      <c r="D28" s="137">
        <v>291.03652</v>
      </c>
      <c r="E28" s="130"/>
      <c r="F28" s="32"/>
      <c r="G28" s="32"/>
    </row>
    <row r="29" spans="1:10" ht="16.5" customHeight="1">
      <c r="A29" s="32"/>
      <c r="B29" s="185" t="s">
        <v>298</v>
      </c>
      <c r="C29" s="185"/>
      <c r="D29" s="135">
        <v>224417.67914839947</v>
      </c>
      <c r="E29" s="130"/>
      <c r="F29" s="34"/>
      <c r="G29" s="34"/>
      <c r="I29" s="13"/>
      <c r="J29" s="13"/>
    </row>
    <row r="30" spans="1:10" ht="16.5" customHeight="1">
      <c r="A30" s="32"/>
      <c r="B30" s="185" t="s">
        <v>299</v>
      </c>
      <c r="C30" s="185"/>
      <c r="D30" s="135">
        <v>1522204.7110809686</v>
      </c>
      <c r="E30" s="130"/>
      <c r="F30" s="32"/>
      <c r="G30" s="32"/>
    </row>
    <row r="31" spans="1:10" ht="16.5" customHeight="1">
      <c r="A31" s="32"/>
      <c r="B31" s="189" t="s">
        <v>300</v>
      </c>
      <c r="C31" s="189"/>
      <c r="D31" s="137">
        <v>0</v>
      </c>
      <c r="E31" s="130"/>
      <c r="F31" s="32"/>
      <c r="G31" s="32"/>
    </row>
    <row r="32" spans="1:10" ht="16.5" customHeight="1">
      <c r="A32" s="32"/>
      <c r="B32" s="189" t="s">
        <v>301</v>
      </c>
      <c r="C32" s="189"/>
      <c r="D32" s="137">
        <v>15444.470458600001</v>
      </c>
      <c r="E32" s="130"/>
      <c r="F32" s="32"/>
      <c r="G32" s="32"/>
    </row>
    <row r="33" spans="1:7" ht="16.5" customHeight="1">
      <c r="A33" s="32"/>
      <c r="B33" s="189" t="s">
        <v>302</v>
      </c>
      <c r="C33" s="189"/>
      <c r="D33" s="137">
        <v>26399.470538000016</v>
      </c>
      <c r="E33" s="130"/>
      <c r="F33" s="32"/>
      <c r="G33" s="35"/>
    </row>
    <row r="34" spans="1:7" ht="16.5" customHeight="1">
      <c r="A34" s="32"/>
      <c r="B34" s="189" t="s">
        <v>303</v>
      </c>
      <c r="C34" s="189"/>
      <c r="D34" s="137">
        <v>151743.03312382003</v>
      </c>
      <c r="E34" s="130"/>
      <c r="F34" s="32"/>
      <c r="G34" s="32"/>
    </row>
    <row r="35" spans="1:7" ht="16.5" customHeight="1">
      <c r="A35" s="32"/>
      <c r="B35" s="189" t="s">
        <v>304</v>
      </c>
      <c r="C35" s="189"/>
      <c r="D35" s="137">
        <v>35681.411955239993</v>
      </c>
      <c r="E35" s="130"/>
      <c r="F35" s="32"/>
      <c r="G35" s="32"/>
    </row>
    <row r="36" spans="1:7" ht="16.5" customHeight="1">
      <c r="A36" s="32"/>
      <c r="B36" s="189" t="s">
        <v>305</v>
      </c>
      <c r="C36" s="189"/>
      <c r="D36" s="137">
        <v>1201187.9858502566</v>
      </c>
      <c r="E36" s="130"/>
      <c r="F36" s="32"/>
      <c r="G36" s="32"/>
    </row>
    <row r="37" spans="1:7" ht="16.5" customHeight="1">
      <c r="A37" s="32"/>
      <c r="B37" s="189" t="s">
        <v>306</v>
      </c>
      <c r="C37" s="189"/>
      <c r="D37" s="137">
        <v>91748.339155052163</v>
      </c>
      <c r="E37" s="130"/>
      <c r="F37" s="32"/>
      <c r="G37" s="32"/>
    </row>
    <row r="38" spans="1:7" ht="28.5" customHeight="1">
      <c r="A38" s="32"/>
      <c r="B38" s="191"/>
      <c r="C38" s="191"/>
      <c r="D38" s="191"/>
      <c r="E38" s="130"/>
      <c r="F38" s="32"/>
      <c r="G38" s="32"/>
    </row>
    <row r="39" spans="1:7" ht="18" customHeight="1">
      <c r="A39" s="32"/>
      <c r="B39" s="190"/>
      <c r="C39" s="190"/>
      <c r="D39" s="190"/>
      <c r="E39" s="190"/>
      <c r="F39" s="32"/>
      <c r="G39" s="32"/>
    </row>
    <row r="40" spans="1:7" ht="39.6">
      <c r="A40" s="32"/>
      <c r="B40" s="140" t="s">
        <v>307</v>
      </c>
      <c r="C40" s="140" t="s">
        <v>308</v>
      </c>
      <c r="D40" s="140" t="s">
        <v>309</v>
      </c>
      <c r="E40" s="140" t="s">
        <v>310</v>
      </c>
      <c r="F40" s="32"/>
      <c r="G40" s="32"/>
    </row>
    <row r="41" spans="1:7">
      <c r="A41" s="32"/>
      <c r="B41" s="141" t="s">
        <v>311</v>
      </c>
      <c r="C41" s="165">
        <v>6.5000000000000002E-2</v>
      </c>
      <c r="D41" s="166">
        <v>5.5E-2</v>
      </c>
      <c r="E41" s="143">
        <v>8.4812239780227616E-2</v>
      </c>
      <c r="F41" s="32"/>
      <c r="G41" s="32"/>
    </row>
    <row r="42" spans="1:7">
      <c r="A42" s="32"/>
      <c r="B42" s="141" t="s">
        <v>313</v>
      </c>
      <c r="C42" s="165">
        <v>0.125</v>
      </c>
      <c r="D42" s="166">
        <v>0.10500000000000001</v>
      </c>
      <c r="E42" s="143">
        <v>0.1474293684119746</v>
      </c>
      <c r="F42" s="32"/>
      <c r="G42" s="32"/>
    </row>
    <row r="43" spans="1:7">
      <c r="A43" s="32"/>
      <c r="B43" s="141" t="s">
        <v>314</v>
      </c>
      <c r="C43" s="144" t="s">
        <v>312</v>
      </c>
      <c r="D43" s="142" t="s">
        <v>315</v>
      </c>
      <c r="E43" s="201">
        <v>6.4550396014414299E-2</v>
      </c>
      <c r="F43" s="32"/>
      <c r="G43" s="32"/>
    </row>
    <row r="44" spans="1:7">
      <c r="A44" s="32"/>
      <c r="B44" s="32"/>
      <c r="C44" s="33"/>
      <c r="D44" s="32"/>
      <c r="E44" s="32"/>
      <c r="F44" s="32"/>
      <c r="G44" s="32"/>
    </row>
    <row r="45" spans="1:7">
      <c r="A45" s="32"/>
      <c r="B45" s="32"/>
      <c r="C45" s="33"/>
      <c r="D45" s="32"/>
      <c r="E45" s="32"/>
      <c r="F45" s="32"/>
      <c r="G45" s="32"/>
    </row>
    <row r="46" spans="1:7">
      <c r="A46" s="32"/>
      <c r="B46" s="32"/>
      <c r="C46" s="33"/>
      <c r="D46" s="32"/>
      <c r="E46" s="32"/>
      <c r="F46" s="32"/>
      <c r="G46" s="32"/>
    </row>
    <row r="47" spans="1:7">
      <c r="A47" s="32"/>
      <c r="B47" s="32"/>
      <c r="C47" s="33"/>
      <c r="D47" s="32"/>
      <c r="E47" s="32"/>
      <c r="F47" s="32"/>
      <c r="G47" s="32"/>
    </row>
  </sheetData>
  <sheetProtection formatColumns="0" formatRows="0"/>
  <mergeCells count="36">
    <mergeCell ref="B39:E39"/>
    <mergeCell ref="B38:D38"/>
    <mergeCell ref="B2:C2"/>
    <mergeCell ref="B29:C29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36:C36"/>
    <mergeCell ref="B37:C37"/>
    <mergeCell ref="B30:C30"/>
    <mergeCell ref="B31:C31"/>
    <mergeCell ref="B32:C32"/>
    <mergeCell ref="B33:C33"/>
    <mergeCell ref="B34:C34"/>
    <mergeCell ref="B35:C35"/>
    <mergeCell ref="B27:C27"/>
    <mergeCell ref="B28:C28"/>
    <mergeCell ref="B17:C17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3:C13"/>
  </mergeCells>
  <printOptions horizontalCentered="1"/>
  <pageMargins left="0.6" right="0.61" top="1" bottom="1" header="0.5" footer="0.5"/>
  <pageSetup paperSize="9" scale="6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IF(ROUND(D6,5) =ROUND( 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38A99A7B-F6C5-4B5A-85B7-C9EDD848601D}">
            <xm:f>IF(ROUND(D7,5)= ROUND('\Users\elnurvaliyev\Library\Containers\com.microsoft.Excel\Data\Documents\C:\Users\zaur.hajili\Documents\Disclosure-IT-TexnikiShertler\[PRD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" id="{6884D40F-F2D7-4DFE-99E8-AF6047905C40}">
            <xm:f>IF(ROUND('\Users\elnurvaliyev\Library\Containers\com.microsoft.Excel\Data\Documents\C:\Users\zaur.hajili\Documents\Disclosure-IT-TexnikiShertler\[PRD v03 XXXXmMMYYY (10).xlsm]A18'!#REF!,5) = ROUND(D23,5),0,1)</xm:f>
            <x14:dxf>
              <fill>
                <patternFill>
                  <bgColor rgb="FFFF0000"/>
                </patternFill>
              </fill>
            </x14:dxf>
          </x14:cfRule>
          <xm:sqref>D23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zoomScaleNormal="100" workbookViewId="0">
      <selection activeCell="C8" sqref="C8"/>
    </sheetView>
  </sheetViews>
  <sheetFormatPr defaultColWidth="8.77734375" defaultRowHeight="14.4"/>
  <cols>
    <col min="1" max="1" width="4.44140625" customWidth="1"/>
    <col min="2" max="2" width="76.6640625" customWidth="1"/>
    <col min="3" max="3" width="59.44140625" customWidth="1"/>
  </cols>
  <sheetData>
    <row r="1" spans="1:4" ht="48" customHeight="1">
      <c r="A1" s="36"/>
      <c r="B1" s="72"/>
      <c r="C1" s="72"/>
    </row>
    <row r="2" spans="1:4" ht="43.95" customHeight="1">
      <c r="A2" s="36"/>
      <c r="B2" s="192" t="s">
        <v>430</v>
      </c>
      <c r="C2" s="192"/>
    </row>
    <row r="3" spans="1:4" ht="15.45" customHeight="1">
      <c r="A3" s="36"/>
      <c r="B3" s="36"/>
      <c r="C3" s="36"/>
    </row>
    <row r="4" spans="1:4" ht="60" customHeight="1">
      <c r="A4" s="36"/>
      <c r="B4" s="145" t="s">
        <v>365</v>
      </c>
      <c r="C4" s="146" t="s">
        <v>366</v>
      </c>
    </row>
    <row r="5" spans="1:4">
      <c r="A5" s="36"/>
      <c r="B5" s="138" t="s">
        <v>367</v>
      </c>
      <c r="C5" s="147">
        <v>284479.89856999996</v>
      </c>
    </row>
    <row r="6" spans="1:4">
      <c r="A6" s="36"/>
      <c r="B6" s="138" t="s">
        <v>368</v>
      </c>
      <c r="C6" s="147">
        <v>75887.281210000016</v>
      </c>
    </row>
    <row r="7" spans="1:4">
      <c r="A7" s="36"/>
      <c r="B7" s="138" t="s">
        <v>369</v>
      </c>
      <c r="C7" s="147">
        <v>0</v>
      </c>
    </row>
    <row r="8" spans="1:4">
      <c r="A8" s="36"/>
      <c r="B8" s="138" t="s">
        <v>370</v>
      </c>
      <c r="C8" s="147">
        <v>0</v>
      </c>
    </row>
    <row r="9" spans="1:4">
      <c r="A9" s="36"/>
      <c r="B9" s="138" t="s">
        <v>371</v>
      </c>
      <c r="C9" s="147">
        <v>88400</v>
      </c>
    </row>
    <row r="10" spans="1:4">
      <c r="A10" s="36"/>
      <c r="B10" s="138" t="s">
        <v>372</v>
      </c>
      <c r="C10" s="147">
        <v>0</v>
      </c>
    </row>
    <row r="11" spans="1:4">
      <c r="A11" s="36"/>
      <c r="B11" s="138" t="s">
        <v>373</v>
      </c>
      <c r="C11" s="147">
        <v>0</v>
      </c>
    </row>
    <row r="12" spans="1:4">
      <c r="A12" s="36"/>
      <c r="B12" s="138" t="s">
        <v>374</v>
      </c>
      <c r="C12" s="137">
        <v>0</v>
      </c>
    </row>
    <row r="13" spans="1:4" ht="18" customHeight="1">
      <c r="A13" s="36"/>
      <c r="B13" s="148" t="s">
        <v>149</v>
      </c>
      <c r="C13" s="149">
        <f>SUM(C5:C12)</f>
        <v>448767.17978000001</v>
      </c>
    </row>
    <row r="14" spans="1:4">
      <c r="A14" s="61"/>
      <c r="B14" s="61"/>
      <c r="C14" s="61"/>
      <c r="D14" s="61"/>
    </row>
    <row r="15" spans="1:4">
      <c r="A15" s="61"/>
      <c r="B15" s="61"/>
      <c r="C15" s="61"/>
      <c r="D15" s="61"/>
    </row>
    <row r="16" spans="1:4">
      <c r="A16" s="61"/>
      <c r="B16" s="61"/>
      <c r="C16" s="61"/>
      <c r="D16" s="61"/>
    </row>
    <row r="17" spans="1:4">
      <c r="A17" s="61"/>
      <c r="B17" s="61"/>
      <c r="C17" s="61"/>
      <c r="D17" s="61"/>
    </row>
    <row r="18" spans="1:4">
      <c r="A18" s="61"/>
      <c r="B18" s="61"/>
      <c r="C18" s="61"/>
      <c r="D18" s="61"/>
    </row>
    <row r="19" spans="1:4">
      <c r="A19" s="61"/>
      <c r="B19" s="61"/>
      <c r="C19" s="61"/>
      <c r="D19" s="61"/>
    </row>
    <row r="20" spans="1:4">
      <c r="A20" s="61"/>
      <c r="B20" s="61"/>
      <c r="C20" s="61"/>
      <c r="D20" s="61"/>
    </row>
    <row r="21" spans="1:4">
      <c r="A21" s="61"/>
      <c r="B21" s="61"/>
      <c r="C21" s="61"/>
      <c r="D21" s="61"/>
    </row>
    <row r="22" spans="1:4">
      <c r="A22" s="61"/>
      <c r="B22" s="61"/>
      <c r="C22" s="61"/>
      <c r="D22" s="61"/>
    </row>
    <row r="23" spans="1:4">
      <c r="A23" s="61"/>
      <c r="B23" s="61"/>
      <c r="C23" s="61"/>
      <c r="D23" s="61"/>
    </row>
    <row r="24" spans="1:4">
      <c r="A24" s="61"/>
      <c r="B24" s="61"/>
      <c r="C24" s="61"/>
      <c r="D24" s="61"/>
    </row>
    <row r="25" spans="1:4">
      <c r="A25" s="61"/>
      <c r="B25" s="61"/>
      <c r="C25" s="61"/>
      <c r="D25" s="61"/>
    </row>
    <row r="26" spans="1:4">
      <c r="A26" s="61"/>
      <c r="B26" s="61"/>
      <c r="C26" s="61"/>
      <c r="D26" s="61"/>
    </row>
    <row r="27" spans="1:4">
      <c r="A27" s="61"/>
      <c r="B27" s="61"/>
      <c r="C27" s="61"/>
      <c r="D27" s="61"/>
    </row>
    <row r="28" spans="1:4">
      <c r="A28" s="61"/>
      <c r="B28" s="61"/>
      <c r="C28" s="61"/>
      <c r="D28" s="61"/>
    </row>
    <row r="29" spans="1:4">
      <c r="A29" s="61"/>
      <c r="B29" s="61"/>
      <c r="C29" s="61"/>
      <c r="D29" s="61"/>
    </row>
    <row r="30" spans="1:4">
      <c r="A30" s="61"/>
      <c r="B30" s="61"/>
      <c r="C30" s="61"/>
      <c r="D30" s="61"/>
    </row>
    <row r="31" spans="1:4">
      <c r="A31" s="61"/>
      <c r="B31" s="61"/>
      <c r="C31" s="61"/>
      <c r="D31" s="61"/>
    </row>
    <row r="32" spans="1:4">
      <c r="A32" s="61"/>
      <c r="B32" s="61"/>
      <c r="C32" s="61"/>
      <c r="D32" s="61"/>
    </row>
    <row r="33" spans="1:4">
      <c r="A33" s="61"/>
      <c r="B33" s="61"/>
      <c r="C33" s="61"/>
      <c r="D33" s="61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  <row r="36" spans="1:4">
      <c r="A36" s="61"/>
      <c r="B36" s="61"/>
      <c r="C36" s="61"/>
      <c r="D36" s="61"/>
    </row>
    <row r="37" spans="1:4">
      <c r="A37" s="61"/>
      <c r="B37" s="61"/>
      <c r="C37" s="61"/>
      <c r="D37" s="61"/>
    </row>
    <row r="38" spans="1:4">
      <c r="A38" s="61"/>
      <c r="B38" s="61"/>
      <c r="C38" s="61"/>
      <c r="D38" s="61"/>
    </row>
    <row r="39" spans="1:4">
      <c r="A39" s="61"/>
      <c r="B39" s="61"/>
      <c r="C39" s="61"/>
      <c r="D39" s="61"/>
    </row>
    <row r="40" spans="1:4">
      <c r="A40" s="61"/>
      <c r="B40" s="61"/>
      <c r="C40" s="61"/>
      <c r="D40" s="61"/>
    </row>
    <row r="41" spans="1:4">
      <c r="A41" s="61"/>
      <c r="B41" s="61"/>
      <c r="C41" s="61"/>
      <c r="D41" s="61"/>
    </row>
    <row r="42" spans="1:4">
      <c r="A42" s="61"/>
      <c r="B42" s="61"/>
      <c r="C42" s="61"/>
      <c r="D42" s="61"/>
    </row>
    <row r="43" spans="1:4">
      <c r="A43" s="61"/>
      <c r="B43" s="61"/>
      <c r="C43" s="61"/>
      <c r="D43" s="61"/>
    </row>
    <row r="44" spans="1:4">
      <c r="A44" s="61"/>
      <c r="B44" s="61"/>
      <c r="C44" s="61"/>
      <c r="D44" s="61"/>
    </row>
    <row r="45" spans="1:4">
      <c r="A45" s="61"/>
      <c r="B45" s="61"/>
      <c r="C45" s="61"/>
      <c r="D45" s="61"/>
    </row>
    <row r="46" spans="1:4">
      <c r="A46" s="61"/>
      <c r="B46" s="61"/>
      <c r="C46" s="61"/>
      <c r="D46" s="61"/>
    </row>
    <row r="47" spans="1:4">
      <c r="A47" s="61"/>
      <c r="B47" s="61"/>
      <c r="C47" s="61"/>
      <c r="D47" s="61"/>
    </row>
    <row r="48" spans="1:4">
      <c r="A48" s="61"/>
      <c r="B48" s="61"/>
      <c r="C48" s="61"/>
      <c r="D48" s="61"/>
    </row>
    <row r="49" spans="1:4">
      <c r="A49" s="61"/>
      <c r="B49" s="61"/>
      <c r="C49" s="61"/>
      <c r="D49" s="61"/>
    </row>
    <row r="50" spans="1:4">
      <c r="A50" s="61"/>
      <c r="B50" s="61"/>
      <c r="C50" s="61"/>
      <c r="D50" s="61"/>
    </row>
    <row r="51" spans="1:4">
      <c r="A51" s="61"/>
      <c r="B51" s="61"/>
      <c r="C51" s="61"/>
      <c r="D51" s="61"/>
    </row>
    <row r="52" spans="1:4">
      <c r="A52" s="61"/>
      <c r="B52" s="61"/>
      <c r="C52" s="61"/>
      <c r="D52" s="61"/>
    </row>
    <row r="53" spans="1:4">
      <c r="A53" s="61"/>
      <c r="B53" s="61"/>
      <c r="C53" s="61"/>
      <c r="D53" s="61"/>
    </row>
    <row r="54" spans="1:4">
      <c r="A54" s="61"/>
      <c r="B54" s="61"/>
      <c r="C54" s="61"/>
      <c r="D54" s="61"/>
    </row>
    <row r="55" spans="1:4">
      <c r="A55" s="61"/>
      <c r="B55" s="61"/>
      <c r="C55" s="61"/>
      <c r="D55" s="61"/>
    </row>
    <row r="56" spans="1:4">
      <c r="A56" s="61"/>
      <c r="B56" s="61"/>
      <c r="C56" s="61"/>
      <c r="D56" s="61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D5" sqref="D5"/>
    </sheetView>
  </sheetViews>
  <sheetFormatPr defaultColWidth="8.77734375" defaultRowHeight="14.4"/>
  <cols>
    <col min="2" max="2" width="119.44140625" customWidth="1"/>
    <col min="3" max="3" width="45.44140625" customWidth="1"/>
    <col min="4" max="4" width="47.33203125" customWidth="1"/>
  </cols>
  <sheetData>
    <row r="1" spans="2:5" ht="46.05" customHeight="1">
      <c r="B1" s="72"/>
      <c r="C1" s="72"/>
    </row>
    <row r="2" spans="2:5" ht="37.950000000000003" customHeight="1">
      <c r="B2" s="192" t="s">
        <v>375</v>
      </c>
      <c r="C2" s="192"/>
      <c r="D2" s="42"/>
    </row>
    <row r="3" spans="2:5">
      <c r="B3" s="36"/>
      <c r="C3" s="36"/>
      <c r="D3" s="36"/>
    </row>
    <row r="4" spans="2:5" ht="70.95" customHeight="1">
      <c r="B4" s="193" t="s">
        <v>376</v>
      </c>
      <c r="C4" s="49" t="s">
        <v>377</v>
      </c>
      <c r="D4" s="49" t="s">
        <v>378</v>
      </c>
      <c r="E4" s="17"/>
    </row>
    <row r="5" spans="2:5" ht="82.05" customHeight="1">
      <c r="B5" s="194"/>
      <c r="C5" s="137">
        <v>19243.466259000004</v>
      </c>
      <c r="D5" s="168">
        <f>C5/Kapital!D29</f>
        <v>8.5748441620212015E-2</v>
      </c>
    </row>
    <row r="6" spans="2:5">
      <c r="B6" s="61"/>
      <c r="C6" s="61"/>
      <c r="D6" s="61"/>
    </row>
    <row r="7" spans="2:5" ht="45" customHeight="1">
      <c r="B7" s="195" t="s">
        <v>379</v>
      </c>
      <c r="C7" s="195"/>
      <c r="D7" s="195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zoomScale="80" zoomScaleNormal="80" workbookViewId="0">
      <selection activeCell="F14" sqref="F14"/>
    </sheetView>
  </sheetViews>
  <sheetFormatPr defaultColWidth="8.77734375" defaultRowHeight="14.4"/>
  <cols>
    <col min="2" max="2" width="4.77734375" customWidth="1"/>
    <col min="3" max="3" width="80.44140625" customWidth="1"/>
    <col min="4" max="4" width="19.44140625" customWidth="1"/>
    <col min="5" max="6" width="19.77734375" customWidth="1"/>
    <col min="7" max="7" width="16.77734375" customWidth="1"/>
    <col min="8" max="8" width="13.6640625" customWidth="1"/>
    <col min="9" max="9" width="12" bestFit="1" customWidth="1"/>
  </cols>
  <sheetData>
    <row r="1" spans="2:9" ht="70.95" customHeight="1">
      <c r="B1" s="196"/>
      <c r="C1" s="196"/>
    </row>
    <row r="2" spans="2:9" ht="37.950000000000003" customHeight="1">
      <c r="B2" s="192" t="s">
        <v>431</v>
      </c>
      <c r="C2" s="192"/>
      <c r="D2" s="42"/>
      <c r="E2" s="42"/>
      <c r="F2" s="42"/>
      <c r="G2" s="42"/>
    </row>
    <row r="3" spans="2:9">
      <c r="B3" s="36"/>
      <c r="C3" s="36"/>
      <c r="D3" s="36"/>
      <c r="E3" s="36"/>
      <c r="F3" s="36"/>
      <c r="G3" s="39" t="s">
        <v>276</v>
      </c>
      <c r="H3" s="36"/>
    </row>
    <row r="4" spans="2:9" ht="61.05" customHeight="1">
      <c r="B4" s="40"/>
      <c r="C4" s="84"/>
      <c r="D4" s="49" t="s">
        <v>380</v>
      </c>
      <c r="E4" s="49" t="s">
        <v>381</v>
      </c>
      <c r="F4" s="49" t="s">
        <v>382</v>
      </c>
      <c r="G4" s="49" t="s">
        <v>215</v>
      </c>
      <c r="H4" s="36"/>
    </row>
    <row r="5" spans="2:9">
      <c r="B5" s="31">
        <v>1</v>
      </c>
      <c r="C5" s="116" t="s">
        <v>228</v>
      </c>
      <c r="D5" s="167">
        <f>SUM(D6:D13)</f>
        <v>1366939.8406416508</v>
      </c>
      <c r="E5" s="167">
        <f t="shared" ref="E5" si="0">SUM(E6:E13)</f>
        <v>0</v>
      </c>
      <c r="F5" s="167">
        <f>SUM(F6:F13)</f>
        <v>541328.93935056147</v>
      </c>
      <c r="G5" s="167">
        <f>SUM(D5:F5)</f>
        <v>1908268.7799922123</v>
      </c>
      <c r="H5" s="36"/>
    </row>
    <row r="6" spans="2:9">
      <c r="B6" s="30" t="s">
        <v>317</v>
      </c>
      <c r="C6" s="114" t="s">
        <v>229</v>
      </c>
      <c r="D6" s="68">
        <v>24346.89832</v>
      </c>
      <c r="E6" s="68">
        <v>0</v>
      </c>
      <c r="F6" s="68">
        <v>286346.92586999986</v>
      </c>
      <c r="G6" s="150">
        <f t="shared" ref="G6:G22" si="1">SUM(D6:F6)</f>
        <v>310693.82418999984</v>
      </c>
      <c r="H6" s="37"/>
    </row>
    <row r="7" spans="2:9">
      <c r="B7" s="30" t="s">
        <v>318</v>
      </c>
      <c r="C7" s="114" t="s">
        <v>230</v>
      </c>
      <c r="D7" s="68">
        <v>42143.050497000004</v>
      </c>
      <c r="E7" s="68">
        <v>0</v>
      </c>
      <c r="F7" s="68">
        <v>0</v>
      </c>
      <c r="G7" s="150">
        <f t="shared" si="1"/>
        <v>42143.050497000004</v>
      </c>
      <c r="H7" s="37"/>
    </row>
    <row r="8" spans="2:9">
      <c r="B8" s="30" t="s">
        <v>319</v>
      </c>
      <c r="C8" s="77" t="s">
        <v>22</v>
      </c>
      <c r="D8" s="68">
        <v>1223377.0615246508</v>
      </c>
      <c r="E8" s="68">
        <v>0</v>
      </c>
      <c r="F8" s="68">
        <v>0</v>
      </c>
      <c r="G8" s="150">
        <f t="shared" si="1"/>
        <v>1223377.0615246508</v>
      </c>
      <c r="H8" s="37"/>
    </row>
    <row r="9" spans="2:9">
      <c r="B9" s="30" t="s">
        <v>320</v>
      </c>
      <c r="C9" s="77" t="s">
        <v>231</v>
      </c>
      <c r="D9" s="68">
        <v>6071.3385200000002</v>
      </c>
      <c r="E9" s="68"/>
      <c r="F9" s="68"/>
      <c r="G9" s="150">
        <f t="shared" si="1"/>
        <v>6071.3385200000002</v>
      </c>
      <c r="H9" s="37"/>
    </row>
    <row r="10" spans="2:9">
      <c r="B10" s="30" t="s">
        <v>321</v>
      </c>
      <c r="C10" s="114" t="s">
        <v>232</v>
      </c>
      <c r="D10" s="68">
        <v>65000</v>
      </c>
      <c r="E10" s="68"/>
      <c r="F10" s="68"/>
      <c r="G10" s="150">
        <f t="shared" si="1"/>
        <v>65000</v>
      </c>
      <c r="H10" s="37"/>
    </row>
    <row r="11" spans="2:9">
      <c r="B11" s="30" t="s">
        <v>337</v>
      </c>
      <c r="C11" s="114" t="s">
        <v>233</v>
      </c>
      <c r="D11" s="68">
        <v>0</v>
      </c>
      <c r="E11" s="68"/>
      <c r="F11" s="68"/>
      <c r="G11" s="150">
        <f t="shared" si="1"/>
        <v>0</v>
      </c>
      <c r="H11" s="37"/>
    </row>
    <row r="12" spans="2:9">
      <c r="B12" s="30" t="s">
        <v>338</v>
      </c>
      <c r="C12" s="114" t="s">
        <v>234</v>
      </c>
      <c r="D12" s="68">
        <v>6001.4917800000012</v>
      </c>
      <c r="E12" s="68"/>
      <c r="F12" s="68"/>
      <c r="G12" s="150">
        <f t="shared" si="1"/>
        <v>6001.4917800000012</v>
      </c>
      <c r="H12" s="37"/>
    </row>
    <row r="13" spans="2:9">
      <c r="B13" s="30" t="s">
        <v>339</v>
      </c>
      <c r="C13" s="114" t="s">
        <v>28</v>
      </c>
      <c r="D13" s="68"/>
      <c r="E13" s="68"/>
      <c r="F13" s="68">
        <v>254982.01348056158</v>
      </c>
      <c r="G13" s="150">
        <f t="shared" si="1"/>
        <v>254982.01348056158</v>
      </c>
      <c r="H13" s="37"/>
      <c r="I13" s="19"/>
    </row>
    <row r="14" spans="2:9">
      <c r="B14" s="31">
        <v>2</v>
      </c>
      <c r="C14" s="116" t="s">
        <v>235</v>
      </c>
      <c r="D14" s="117">
        <f>SUM(D15:D22)-D17</f>
        <v>1392205.1819899997</v>
      </c>
      <c r="E14" s="117">
        <f t="shared" ref="E14:F14" si="2">SUM(E15:E22)-E17</f>
        <v>37170</v>
      </c>
      <c r="F14" s="117">
        <f t="shared" si="2"/>
        <v>296970.97175000038</v>
      </c>
      <c r="G14" s="117">
        <f t="shared" si="1"/>
        <v>1726346.15374</v>
      </c>
      <c r="H14" s="37"/>
    </row>
    <row r="15" spans="2:9">
      <c r="B15" s="30" t="s">
        <v>322</v>
      </c>
      <c r="C15" s="77" t="s">
        <v>236</v>
      </c>
      <c r="D15" s="68">
        <v>0</v>
      </c>
      <c r="E15" s="68"/>
      <c r="F15" s="68"/>
      <c r="G15" s="150">
        <f t="shared" si="1"/>
        <v>0</v>
      </c>
      <c r="H15" s="37"/>
    </row>
    <row r="16" spans="2:9">
      <c r="B16" s="30" t="s">
        <v>323</v>
      </c>
      <c r="C16" s="77" t="s">
        <v>36</v>
      </c>
      <c r="D16" s="68">
        <v>300941.54070000001</v>
      </c>
      <c r="E16" s="68">
        <v>9970</v>
      </c>
      <c r="F16" s="68"/>
      <c r="G16" s="150">
        <f t="shared" si="1"/>
        <v>310911.54070000001</v>
      </c>
      <c r="H16" s="37"/>
    </row>
    <row r="17" spans="2:9">
      <c r="B17" s="30" t="s">
        <v>324</v>
      </c>
      <c r="C17" s="77" t="s">
        <v>237</v>
      </c>
      <c r="D17" s="68">
        <v>1018529.8256799991</v>
      </c>
      <c r="E17" s="68">
        <v>0</v>
      </c>
      <c r="F17" s="68">
        <v>213572.98292999991</v>
      </c>
      <c r="G17" s="150">
        <f t="shared" si="1"/>
        <v>1232102.808609999</v>
      </c>
      <c r="H17" s="37"/>
    </row>
    <row r="18" spans="2:9" ht="15" customHeight="1">
      <c r="B18" s="30" t="s">
        <v>238</v>
      </c>
      <c r="C18" s="119" t="s">
        <v>239</v>
      </c>
      <c r="D18" s="71">
        <v>280936.72262999916</v>
      </c>
      <c r="E18" s="71"/>
      <c r="F18" s="71">
        <v>213572.98292999991</v>
      </c>
      <c r="G18" s="151">
        <f t="shared" si="1"/>
        <v>494509.7055599991</v>
      </c>
      <c r="H18" s="37"/>
      <c r="I18" s="14"/>
    </row>
    <row r="19" spans="2:9" ht="13.95" customHeight="1">
      <c r="B19" s="30" t="s">
        <v>240</v>
      </c>
      <c r="C19" s="119" t="s">
        <v>241</v>
      </c>
      <c r="D19" s="71">
        <v>737593.10304999992</v>
      </c>
      <c r="E19" s="71"/>
      <c r="F19" s="71"/>
      <c r="G19" s="151">
        <f t="shared" si="1"/>
        <v>737593.10304999992</v>
      </c>
      <c r="H19" s="37"/>
    </row>
    <row r="20" spans="2:9">
      <c r="B20" s="30" t="s">
        <v>325</v>
      </c>
      <c r="C20" s="77" t="s">
        <v>242</v>
      </c>
      <c r="D20" s="68">
        <v>54418.615612000001</v>
      </c>
      <c r="E20" s="68">
        <v>27200</v>
      </c>
      <c r="F20" s="68"/>
      <c r="G20" s="150">
        <f t="shared" si="1"/>
        <v>81618.615611999994</v>
      </c>
      <c r="H20" s="37"/>
    </row>
    <row r="21" spans="2:9">
      <c r="B21" s="30" t="s">
        <v>326</v>
      </c>
      <c r="C21" s="114" t="s">
        <v>37</v>
      </c>
      <c r="D21" s="68">
        <v>18315.199998000004</v>
      </c>
      <c r="E21" s="68"/>
      <c r="F21" s="68"/>
      <c r="G21" s="150">
        <f t="shared" si="1"/>
        <v>18315.199998000004</v>
      </c>
      <c r="H21" s="37"/>
    </row>
    <row r="22" spans="2:9">
      <c r="B22" s="30" t="s">
        <v>327</v>
      </c>
      <c r="C22" s="114" t="s">
        <v>41</v>
      </c>
      <c r="D22" s="68"/>
      <c r="E22" s="68"/>
      <c r="F22" s="68">
        <v>83397.988820000493</v>
      </c>
      <c r="G22" s="150">
        <f t="shared" si="1"/>
        <v>83397.988820000493</v>
      </c>
      <c r="H22" s="37"/>
    </row>
    <row r="23" spans="2:9">
      <c r="B23" s="31">
        <v>3</v>
      </c>
      <c r="C23" s="116" t="s">
        <v>383</v>
      </c>
      <c r="D23" s="117"/>
      <c r="E23" s="117"/>
      <c r="F23" s="117">
        <f>G5-G14</f>
        <v>181922.62625221233</v>
      </c>
      <c r="G23" s="117">
        <f>F23</f>
        <v>181922.62625221233</v>
      </c>
      <c r="H23" s="38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20"/>
  <sheetViews>
    <sheetView showGridLines="0" zoomScaleNormal="100" workbookViewId="0">
      <selection activeCell="J22" sqref="J22"/>
    </sheetView>
  </sheetViews>
  <sheetFormatPr defaultColWidth="8.77734375" defaultRowHeight="14.4"/>
  <cols>
    <col min="2" max="2" width="33.21875" customWidth="1"/>
    <col min="3" max="3" width="32.21875" customWidth="1"/>
    <col min="4" max="4" width="28.33203125" customWidth="1"/>
  </cols>
  <sheetData>
    <row r="1" spans="1:4" ht="61.05" customHeight="1">
      <c r="A1" s="36"/>
      <c r="B1" s="198"/>
      <c r="C1" s="198"/>
      <c r="D1" s="198"/>
    </row>
    <row r="2" spans="1:4" ht="43.05" customHeight="1">
      <c r="A2" s="36"/>
      <c r="B2" s="197" t="s">
        <v>432</v>
      </c>
      <c r="C2" s="197"/>
      <c r="D2" s="152"/>
    </row>
    <row r="3" spans="1:4" ht="15" customHeight="1">
      <c r="A3" s="36"/>
      <c r="B3" s="36"/>
      <c r="C3" s="36"/>
      <c r="D3" s="39" t="s">
        <v>276</v>
      </c>
    </row>
    <row r="4" spans="1:4" ht="40.950000000000003" customHeight="1">
      <c r="A4" s="36"/>
      <c r="B4" s="153" t="s">
        <v>384</v>
      </c>
      <c r="C4" s="140" t="s">
        <v>385</v>
      </c>
      <c r="D4" s="140" t="s">
        <v>386</v>
      </c>
    </row>
    <row r="5" spans="1:4">
      <c r="A5" s="36"/>
      <c r="B5" s="154" t="s">
        <v>387</v>
      </c>
      <c r="C5" s="155">
        <v>97067.346944328645</v>
      </c>
      <c r="D5" s="155">
        <v>3505.8451800000003</v>
      </c>
    </row>
    <row r="6" spans="1:4">
      <c r="A6" s="36"/>
      <c r="B6" s="154" t="s">
        <v>388</v>
      </c>
      <c r="C6" s="155">
        <v>856539.50539435982</v>
      </c>
      <c r="D6" s="155">
        <v>27557.285645000004</v>
      </c>
    </row>
    <row r="7" spans="1:4">
      <c r="A7" s="36"/>
      <c r="B7" s="154" t="s">
        <v>389</v>
      </c>
      <c r="C7" s="155">
        <v>18981.234801240975</v>
      </c>
      <c r="D7" s="155">
        <v>662.20377399999995</v>
      </c>
    </row>
    <row r="8" spans="1:4">
      <c r="A8" s="36"/>
      <c r="B8" s="154" t="s">
        <v>390</v>
      </c>
      <c r="C8" s="155">
        <v>60779.853204652885</v>
      </c>
      <c r="D8" s="155">
        <v>2449.6535899999999</v>
      </c>
    </row>
    <row r="9" spans="1:4">
      <c r="A9" s="36"/>
      <c r="B9" s="154" t="s">
        <v>391</v>
      </c>
      <c r="C9" s="155">
        <v>23345.666786335594</v>
      </c>
      <c r="D9" s="155">
        <v>1209.91344</v>
      </c>
    </row>
    <row r="10" spans="1:4">
      <c r="A10" s="36"/>
      <c r="B10" s="154" t="s">
        <v>392</v>
      </c>
      <c r="C10" s="155">
        <v>19334.016232757134</v>
      </c>
      <c r="D10" s="155">
        <v>848.83253999999999</v>
      </c>
    </row>
    <row r="11" spans="1:4">
      <c r="A11" s="36"/>
      <c r="B11" s="154" t="s">
        <v>393</v>
      </c>
      <c r="C11" s="155">
        <v>48063.03458824307</v>
      </c>
      <c r="D11" s="155">
        <v>1906.88841</v>
      </c>
    </row>
    <row r="12" spans="1:4">
      <c r="A12" s="36"/>
      <c r="B12" s="154" t="s">
        <v>394</v>
      </c>
      <c r="C12" s="155">
        <v>53095.564272387812</v>
      </c>
      <c r="D12" s="155">
        <v>1262.8911600000001</v>
      </c>
    </row>
    <row r="13" spans="1:4">
      <c r="A13" s="36"/>
      <c r="B13" s="154" t="s">
        <v>395</v>
      </c>
      <c r="C13" s="155">
        <v>32866.634841091822</v>
      </c>
      <c r="D13" s="155">
        <v>865.05214999999998</v>
      </c>
    </row>
    <row r="14" spans="1:4">
      <c r="A14" s="36"/>
      <c r="B14" s="154" t="s">
        <v>396</v>
      </c>
      <c r="C14" s="155">
        <v>21640.893869445546</v>
      </c>
      <c r="D14" s="155">
        <v>591.33623999999998</v>
      </c>
    </row>
    <row r="15" spans="1:4">
      <c r="A15" s="36"/>
      <c r="B15" s="154" t="s">
        <v>397</v>
      </c>
      <c r="C15" s="155">
        <v>20808.953312041245</v>
      </c>
      <c r="D15" s="155">
        <v>1493.21432</v>
      </c>
    </row>
    <row r="16" spans="1:4">
      <c r="A16" s="36"/>
      <c r="B16" s="154" t="s">
        <v>434</v>
      </c>
      <c r="C16" s="155">
        <v>2312.1039631153367</v>
      </c>
      <c r="D16" s="155">
        <v>0</v>
      </c>
    </row>
    <row r="17" spans="1:4">
      <c r="A17" s="36"/>
      <c r="B17" s="156" t="s">
        <v>149</v>
      </c>
      <c r="C17" s="157">
        <f>SUM(C5:C16)</f>
        <v>1254834.8082100002</v>
      </c>
      <c r="D17" s="157">
        <f>SUM(D5:D16)</f>
        <v>42353.116449000001</v>
      </c>
    </row>
    <row r="18" spans="1:4">
      <c r="A18" s="36"/>
      <c r="B18" s="36"/>
      <c r="C18" s="36"/>
      <c r="D18" s="36"/>
    </row>
    <row r="19" spans="1:4">
      <c r="A19" s="36"/>
      <c r="B19" s="36"/>
      <c r="C19" s="36"/>
      <c r="D19" s="36"/>
    </row>
    <row r="20" spans="1:4">
      <c r="A20" s="36"/>
      <c r="B20" s="36"/>
      <c r="C20" s="36"/>
      <c r="D20" s="36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I17" sqref="I17"/>
    </sheetView>
  </sheetViews>
  <sheetFormatPr defaultColWidth="8.77734375" defaultRowHeight="14.4"/>
  <cols>
    <col min="2" max="2" width="39.77734375" customWidth="1"/>
    <col min="3" max="3" width="27.77734375" customWidth="1"/>
    <col min="4" max="4" width="31.5546875" customWidth="1"/>
  </cols>
  <sheetData>
    <row r="1" spans="2:4" ht="42" customHeight="1"/>
    <row r="2" spans="2:4" s="17" customFormat="1" ht="31.95" customHeight="1">
      <c r="B2" s="199" t="s">
        <v>433</v>
      </c>
      <c r="C2" s="200"/>
      <c r="D2" s="200"/>
    </row>
    <row r="3" spans="2:4" ht="19.05" customHeight="1">
      <c r="B3" s="61"/>
      <c r="C3" s="61"/>
      <c r="D3" s="159" t="s">
        <v>276</v>
      </c>
    </row>
    <row r="4" spans="2:4" ht="29.4" customHeight="1">
      <c r="B4" s="153" t="s">
        <v>384</v>
      </c>
      <c r="C4" s="140" t="s">
        <v>385</v>
      </c>
      <c r="D4" s="140" t="s">
        <v>386</v>
      </c>
    </row>
    <row r="5" spans="2:4">
      <c r="B5" s="154" t="s">
        <v>408</v>
      </c>
      <c r="C5" s="155">
        <v>61530.63936832</v>
      </c>
      <c r="D5" s="155">
        <v>4282.25216</v>
      </c>
    </row>
    <row r="6" spans="2:4">
      <c r="B6" s="154" t="s">
        <v>409</v>
      </c>
      <c r="C6" s="155">
        <v>137088.70120999974</v>
      </c>
      <c r="D6" s="155">
        <v>2673.82105</v>
      </c>
    </row>
    <row r="7" spans="2:4">
      <c r="B7" s="154" t="s">
        <v>410</v>
      </c>
      <c r="C7" s="155">
        <v>17009.78671</v>
      </c>
      <c r="D7" s="155">
        <v>517.47095000000002</v>
      </c>
    </row>
    <row r="8" spans="2:4">
      <c r="B8" s="154" t="s">
        <v>411</v>
      </c>
      <c r="C8" s="155">
        <v>43310.150379999977</v>
      </c>
      <c r="D8" s="155">
        <v>1109.5994100000003</v>
      </c>
    </row>
    <row r="9" spans="2:4">
      <c r="B9" s="154" t="s">
        <v>412</v>
      </c>
      <c r="C9" s="155">
        <v>3276.7052199999994</v>
      </c>
      <c r="D9" s="155">
        <v>88.47963</v>
      </c>
    </row>
    <row r="10" spans="2:4">
      <c r="B10" s="139" t="s">
        <v>413</v>
      </c>
      <c r="C10" s="155">
        <v>177580.79776600012</v>
      </c>
      <c r="D10" s="155">
        <v>3691.1149059999993</v>
      </c>
    </row>
    <row r="11" spans="2:4" ht="26.4">
      <c r="B11" s="139" t="s">
        <v>414</v>
      </c>
      <c r="C11" s="155">
        <v>69689.938789999986</v>
      </c>
      <c r="D11" s="155">
        <v>1202.7794699999999</v>
      </c>
    </row>
    <row r="12" spans="2:4" ht="26.4">
      <c r="B12" s="139" t="s">
        <v>415</v>
      </c>
      <c r="C12" s="155">
        <v>745348.08876568009</v>
      </c>
      <c r="D12" s="155">
        <v>28787.598873000003</v>
      </c>
    </row>
    <row r="13" spans="2:4">
      <c r="B13" s="156" t="s">
        <v>149</v>
      </c>
      <c r="C13" s="157">
        <f>SUM(C5:C12)</f>
        <v>1254834.8082099999</v>
      </c>
      <c r="D13" s="157">
        <f>SUM(D5:D12)</f>
        <v>42353.116449000001</v>
      </c>
    </row>
    <row r="14" spans="2:4">
      <c r="B14" s="36"/>
      <c r="C14" s="36"/>
      <c r="D14" s="36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B6" sqref="B6"/>
    </sheetView>
  </sheetViews>
  <sheetFormatPr defaultColWidth="8.77734375" defaultRowHeight="14.4"/>
  <cols>
    <col min="2" max="2" width="113" customWidth="1"/>
    <col min="3" max="3" width="26.6640625" customWidth="1"/>
    <col min="4" max="4" width="28.33203125" customWidth="1"/>
  </cols>
  <sheetData>
    <row r="1" spans="2:4" ht="46.95" customHeight="1"/>
    <row r="3" spans="2:4" ht="49.05" customHeight="1">
      <c r="B3" s="158" t="s">
        <v>398</v>
      </c>
      <c r="C3" s="43"/>
      <c r="D3" s="43"/>
    </row>
    <row r="4" spans="2:4">
      <c r="B4" s="61"/>
      <c r="C4" s="61" t="s">
        <v>276</v>
      </c>
      <c r="D4" s="61"/>
    </row>
    <row r="5" spans="2:4" ht="43.95" customHeight="1">
      <c r="B5" s="162" t="s">
        <v>398</v>
      </c>
      <c r="C5" s="137">
        <f>'İqtisadi bölgü'!D13</f>
        <v>42353.116449000001</v>
      </c>
      <c r="D5" s="160">
        <f>'İqtisadi bölgü'!D13/'İqtisadi bölgü'!C13</f>
        <v>3.3751945811429943E-2</v>
      </c>
    </row>
    <row r="6" spans="2:4">
      <c r="B6" s="61"/>
      <c r="C6" s="61"/>
      <c r="D6" s="61"/>
    </row>
    <row r="7" spans="2:4">
      <c r="B7" s="61"/>
      <c r="C7" s="61"/>
      <c r="D7" s="61"/>
    </row>
    <row r="8" spans="2:4">
      <c r="B8" s="61"/>
      <c r="C8" s="61"/>
      <c r="D8" s="61"/>
    </row>
    <row r="9" spans="2:4" ht="49.05" customHeight="1">
      <c r="B9" s="158" t="s">
        <v>399</v>
      </c>
      <c r="C9" s="163"/>
      <c r="D9" s="163"/>
    </row>
    <row r="10" spans="2:4">
      <c r="B10" s="61"/>
      <c r="C10" s="61" t="s">
        <v>276</v>
      </c>
      <c r="D10" s="61"/>
    </row>
    <row r="11" spans="2:4" ht="31.95" customHeight="1">
      <c r="B11" s="162" t="s">
        <v>400</v>
      </c>
      <c r="C11" s="137">
        <f>SUM(C12:C14)</f>
        <v>72717.221070400003</v>
      </c>
      <c r="D11" s="160">
        <f>C11/'İqtisadi bölgü'!$C$13</f>
        <v>5.794963655345986E-2</v>
      </c>
    </row>
    <row r="12" spans="2:4">
      <c r="B12" s="138" t="s">
        <v>401</v>
      </c>
      <c r="C12" s="137">
        <v>48435.966033400022</v>
      </c>
      <c r="D12" s="160">
        <f>C12/'İqtisadi bölgü'!$C$13</f>
        <v>3.8599475976039493E-2</v>
      </c>
    </row>
    <row r="13" spans="2:4">
      <c r="B13" s="138" t="s">
        <v>402</v>
      </c>
      <c r="C13" s="137">
        <v>7885.4884599999968</v>
      </c>
      <c r="D13" s="160">
        <f>C13/'İqtisadi bölgü'!$C$13</f>
        <v>6.2840848918181581E-3</v>
      </c>
    </row>
    <row r="14" spans="2:4">
      <c r="B14" s="138" t="s">
        <v>403</v>
      </c>
      <c r="C14" s="137">
        <v>16395.766576999991</v>
      </c>
      <c r="D14" s="160">
        <f>C14/'İqtisadi bölgü'!$C$13</f>
        <v>1.3066075685602209E-2</v>
      </c>
    </row>
    <row r="15" spans="2:4">
      <c r="B15" s="61"/>
      <c r="C15" s="61"/>
      <c r="D15" s="61"/>
    </row>
    <row r="16" spans="2:4">
      <c r="B16" s="61"/>
      <c r="C16" s="61"/>
      <c r="D16" s="61"/>
    </row>
    <row r="17" spans="2:4">
      <c r="B17" s="61"/>
      <c r="C17" s="61"/>
      <c r="D17" s="61"/>
    </row>
    <row r="18" spans="2:4" ht="48" customHeight="1">
      <c r="B18" s="158" t="s">
        <v>404</v>
      </c>
      <c r="C18" s="43"/>
      <c r="D18" s="43"/>
    </row>
    <row r="19" spans="2:4">
      <c r="B19" s="161"/>
      <c r="C19" s="61" t="s">
        <v>276</v>
      </c>
      <c r="D19" s="61"/>
    </row>
    <row r="20" spans="2:4" ht="31.05" customHeight="1">
      <c r="B20" s="162" t="s">
        <v>405</v>
      </c>
      <c r="C20" s="137">
        <f>SUM(C21:C22)</f>
        <v>45952.186433958384</v>
      </c>
      <c r="D20" s="160">
        <f>C20/'İqtisadi bölgü'!$C$13</f>
        <v>3.6620108187394307E-2</v>
      </c>
    </row>
    <row r="21" spans="2:4">
      <c r="B21" s="138" t="s">
        <v>406</v>
      </c>
      <c r="C21" s="137">
        <v>14494.439748608384</v>
      </c>
      <c r="D21" s="160">
        <f>C21/'İqtisadi bölgü'!$C$13</f>
        <v>1.1550874787482545E-2</v>
      </c>
    </row>
    <row r="22" spans="2:4">
      <c r="B22" s="138" t="s">
        <v>407</v>
      </c>
      <c r="C22" s="137">
        <v>31457.746685349997</v>
      </c>
      <c r="D22" s="160">
        <f>C22/'İqtisadi bölgü'!$C$13</f>
        <v>2.506923339991176E-2</v>
      </c>
    </row>
    <row r="23" spans="2:4">
      <c r="B23" s="36"/>
      <c r="C23" s="36"/>
      <c r="D23" s="36"/>
    </row>
    <row r="24" spans="2:4">
      <c r="B24" s="36"/>
      <c r="C24" s="36"/>
      <c r="D24" s="36"/>
    </row>
    <row r="25" spans="2:4">
      <c r="B25" s="36"/>
      <c r="C25" s="36"/>
      <c r="D25" s="36"/>
    </row>
    <row r="26" spans="2:4">
      <c r="B26" s="36"/>
      <c r="C26" s="36"/>
      <c r="D26" s="36"/>
    </row>
    <row r="27" spans="2:4">
      <c r="B27" s="36"/>
      <c r="C27" s="36"/>
      <c r="D27" s="36"/>
    </row>
    <row r="28" spans="2:4">
      <c r="B28" s="36"/>
      <c r="C28" s="36"/>
      <c r="D28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Lala N. Muradova</cp:lastModifiedBy>
  <dcterms:created xsi:type="dcterms:W3CDTF">2019-10-28T11:44:49Z</dcterms:created>
  <dcterms:modified xsi:type="dcterms:W3CDTF">2025-10-14T12:55:11Z</dcterms:modified>
</cp:coreProperties>
</file>